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estületi Ügyintéző\Desktop\Testületi ügyek\RNÖ\2022-12-08\"/>
    </mc:Choice>
  </mc:AlternateContent>
  <bookViews>
    <workbookView xWindow="0" yWindow="0" windowWidth="28800" windowHeight="13020" activeTab="1"/>
  </bookViews>
  <sheets>
    <sheet name="Kiadás" sheetId="1" r:id="rId1"/>
    <sheet name="Bevétel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3" i="1" l="1"/>
  <c r="L99" i="1"/>
  <c r="J83" i="1"/>
  <c r="K83" i="1"/>
  <c r="K99" i="1" l="1"/>
  <c r="L49" i="1"/>
  <c r="L48" i="1"/>
  <c r="L43" i="1"/>
  <c r="L39" i="1"/>
  <c r="L38" i="1"/>
  <c r="F76" i="2"/>
  <c r="G76" i="2"/>
  <c r="I76" i="2" l="1"/>
  <c r="M75" i="2"/>
  <c r="L75" i="2"/>
  <c r="K75" i="2"/>
  <c r="M74" i="2"/>
  <c r="L74" i="2"/>
  <c r="K74" i="2"/>
  <c r="M73" i="2"/>
  <c r="L73" i="2"/>
  <c r="K73" i="2"/>
  <c r="M72" i="2"/>
  <c r="L72" i="2"/>
  <c r="K72" i="2"/>
  <c r="M53" i="2"/>
  <c r="L53" i="2"/>
  <c r="K53" i="2"/>
  <c r="M47" i="2"/>
  <c r="L47" i="2"/>
  <c r="K47" i="2"/>
  <c r="M46" i="2"/>
  <c r="L46" i="2"/>
  <c r="K46" i="2"/>
  <c r="J76" i="2"/>
  <c r="H76" i="2"/>
  <c r="I75" i="2"/>
  <c r="I74" i="2"/>
  <c r="I53" i="2"/>
  <c r="K17" i="2"/>
  <c r="K16" i="2"/>
  <c r="L17" i="2"/>
  <c r="L16" i="2"/>
  <c r="M17" i="2"/>
  <c r="M16" i="2"/>
  <c r="I71" i="2"/>
  <c r="F74" i="2"/>
  <c r="G74" i="2"/>
  <c r="H74" i="2"/>
  <c r="F71" i="2"/>
  <c r="G71" i="2"/>
  <c r="F72" i="2"/>
  <c r="F75" i="2" s="1"/>
  <c r="G47" i="2"/>
  <c r="F47" i="2"/>
  <c r="I17" i="2"/>
  <c r="J17" i="2"/>
  <c r="F17" i="2"/>
  <c r="G17" i="2"/>
  <c r="G72" i="2" s="1"/>
  <c r="G75" i="2" s="1"/>
  <c r="L82" i="1"/>
  <c r="K82" i="1"/>
  <c r="J82" i="1"/>
  <c r="L79" i="1"/>
  <c r="K79" i="1"/>
  <c r="J79" i="1"/>
  <c r="K49" i="1"/>
  <c r="K48" i="1"/>
  <c r="K43" i="1"/>
  <c r="K39" i="1"/>
  <c r="K38" i="1"/>
  <c r="J28" i="1"/>
  <c r="J26" i="1"/>
  <c r="J48" i="1"/>
  <c r="J43" i="1"/>
  <c r="J39" i="1"/>
  <c r="J38" i="1"/>
  <c r="K28" i="1"/>
  <c r="K26" i="1"/>
  <c r="L28" i="1"/>
  <c r="L26" i="1"/>
  <c r="H48" i="1"/>
  <c r="H49" i="1" s="1"/>
  <c r="H99" i="1" s="1"/>
  <c r="I83" i="1"/>
  <c r="H83" i="1"/>
  <c r="I48" i="1"/>
  <c r="I49" i="1" s="1"/>
  <c r="I99" i="1" s="1"/>
  <c r="C28" i="1" l="1"/>
  <c r="F28" i="1"/>
  <c r="E28" i="1"/>
  <c r="F48" i="1"/>
  <c r="F49" i="1" s="1"/>
  <c r="F99" i="1" s="1"/>
  <c r="E48" i="1"/>
  <c r="E83" i="1"/>
  <c r="F83" i="1"/>
  <c r="F39" i="1"/>
  <c r="E39" i="1"/>
  <c r="H39" i="1"/>
  <c r="I39" i="1"/>
  <c r="H28" i="1"/>
  <c r="I28" i="1"/>
  <c r="H23" i="1"/>
  <c r="I23" i="1"/>
  <c r="H24" i="1"/>
  <c r="I24" i="1"/>
  <c r="E23" i="1"/>
  <c r="F23" i="1"/>
  <c r="H18" i="1"/>
  <c r="I18" i="1"/>
  <c r="F18" i="1"/>
  <c r="E49" i="1" l="1"/>
  <c r="E99" i="1" s="1"/>
  <c r="E18" i="1"/>
  <c r="E16" i="2" l="1"/>
  <c r="D16" i="2"/>
  <c r="J74" i="2" l="1"/>
  <c r="E74" i="2"/>
  <c r="D74" i="2"/>
  <c r="K71" i="2"/>
  <c r="J71" i="2"/>
  <c r="H71" i="2"/>
  <c r="E71" i="2"/>
  <c r="D71" i="2"/>
  <c r="K65" i="2"/>
  <c r="E65" i="2"/>
  <c r="D65" i="2"/>
  <c r="K59" i="2"/>
  <c r="E59" i="2"/>
  <c r="D59" i="2"/>
  <c r="J50" i="2"/>
  <c r="D50" i="2"/>
  <c r="D53" i="2" s="1"/>
  <c r="J47" i="2"/>
  <c r="J53" i="2" s="1"/>
  <c r="I47" i="2"/>
  <c r="H47" i="2"/>
  <c r="H53" i="2" s="1"/>
  <c r="I72" i="2" s="1"/>
  <c r="E47" i="2"/>
  <c r="E53" i="2" s="1"/>
  <c r="D47" i="2"/>
  <c r="D35" i="2"/>
  <c r="D26" i="2"/>
  <c r="D23" i="2"/>
  <c r="H17" i="2"/>
  <c r="E17" i="2"/>
  <c r="D11" i="2"/>
  <c r="D17" i="2" s="1"/>
  <c r="G98" i="1"/>
  <c r="D98" i="1"/>
  <c r="C98" i="1"/>
  <c r="G88" i="1"/>
  <c r="D88" i="1"/>
  <c r="C88" i="1"/>
  <c r="G83" i="1"/>
  <c r="D83" i="1"/>
  <c r="C83" i="1"/>
  <c r="G75" i="1"/>
  <c r="D75" i="1"/>
  <c r="C75" i="1"/>
  <c r="G63" i="1"/>
  <c r="D63" i="1"/>
  <c r="C63" i="1"/>
  <c r="G58" i="1"/>
  <c r="D58" i="1"/>
  <c r="C58" i="1"/>
  <c r="G48" i="1"/>
  <c r="D48" i="1"/>
  <c r="C48" i="1"/>
  <c r="G42" i="1"/>
  <c r="D42" i="1"/>
  <c r="C42" i="1"/>
  <c r="G39" i="1"/>
  <c r="D39" i="1"/>
  <c r="C39" i="1"/>
  <c r="G31" i="1"/>
  <c r="D31" i="1"/>
  <c r="C31" i="1"/>
  <c r="G28" i="1"/>
  <c r="D28" i="1"/>
  <c r="D22" i="1"/>
  <c r="C19" i="1"/>
  <c r="C22" i="1" s="1"/>
  <c r="G18" i="1"/>
  <c r="D18" i="1"/>
  <c r="C18" i="1"/>
  <c r="D37" i="2" l="1"/>
  <c r="D23" i="1"/>
  <c r="C23" i="1"/>
  <c r="J72" i="2"/>
  <c r="J75" i="2" s="1"/>
  <c r="D49" i="1"/>
  <c r="D99" i="1" s="1"/>
  <c r="E72" i="2"/>
  <c r="E75" i="2" s="1"/>
  <c r="G49" i="1"/>
  <c r="C49" i="1"/>
  <c r="J49" i="1" s="1"/>
  <c r="H72" i="2"/>
  <c r="H75" i="2" s="1"/>
  <c r="D72" i="2"/>
  <c r="D75" i="2" s="1"/>
  <c r="G22" i="1"/>
  <c r="C24" i="1"/>
  <c r="G24" i="1"/>
  <c r="E76" i="2" l="1"/>
  <c r="C99" i="1"/>
  <c r="G23" i="1"/>
  <c r="D76" i="2" l="1"/>
  <c r="J99" i="1"/>
  <c r="G99" i="1"/>
</calcChain>
</file>

<file path=xl/sharedStrings.xml><?xml version="1.0" encoding="utf-8"?>
<sst xmlns="http://schemas.openxmlformats.org/spreadsheetml/2006/main" count="424" uniqueCount="409">
  <si>
    <t>Adatok Ft-ban</t>
  </si>
  <si>
    <t>Rovat megnevezése</t>
  </si>
  <si>
    <t>Rovat
száma</t>
  </si>
  <si>
    <t>Eredeti ei.</t>
  </si>
  <si>
    <t>Módosított ei.</t>
  </si>
  <si>
    <t xml:space="preserve">Teljesítés 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</si>
  <si>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</si>
  <si>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</si>
  <si>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</si>
  <si>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</si>
  <si>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</si>
  <si>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</si>
  <si>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</si>
  <si>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</si>
  <si>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</si>
  <si>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</si>
  <si>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</si>
  <si>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</si>
  <si>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</si>
  <si>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</si>
  <si>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</si>
  <si>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</si>
  <si>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</si>
  <si>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</si>
  <si>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</si>
  <si>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</si>
  <si>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</si>
  <si>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</si>
  <si>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</si>
  <si>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</si>
  <si>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Foglalkoztatottak egyéb személyi juttatásai</t>
  </si>
  <si>
    <t>K1113</t>
  </si>
  <si>
    <t>Foglalkoztatottak személyi juttatásai (=01+…+13) K11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</si>
  <si>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</si>
  <si>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</si>
  <si>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</si>
  <si>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</si>
  <si>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</si>
  <si>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</si>
  <si>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</si>
  <si>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Külső személyi juttatások (=15+16+17) K12</t>
  </si>
  <si>
    <t>K12</t>
  </si>
  <si>
    <t>Személyi juttatások (=14+18)</t>
  </si>
  <si>
    <t>K1</t>
  </si>
  <si>
    <t xml:space="preserve">Munkaadókat terhelő járulékok és szociális hozzájárulási adó                                                                            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</si>
  <si>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</si>
  <si>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</si>
  <si>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</si>
  <si>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</si>
  <si>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</si>
  <si>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</si>
  <si>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</si>
  <si>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Készletbeszerzés (=21+22+23) K31</t>
  </si>
  <si>
    <t>K31</t>
  </si>
  <si>
    <t>Informatikai szolgáltatások igénybevétele</t>
  </si>
  <si>
    <t>K321</t>
  </si>
  <si>
    <t>Egyéb kommunikációs szolgáltatások</t>
  </si>
  <si>
    <t>K322</t>
  </si>
  <si>
    <t>Kommunikációs szolgáltatások (=25+26) K32</t>
  </si>
  <si>
    <t>K32</t>
  </si>
  <si>
    <t>Közüzemi díjak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</si>
  <si>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</si>
  <si>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</si>
  <si>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</si>
  <si>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</si>
  <si>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</si>
  <si>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</si>
  <si>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</si>
  <si>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Közvetített szolgáltatások</t>
  </si>
  <si>
    <t>K335</t>
  </si>
  <si>
    <t xml:space="preserve">Szakmai tevékenységet segítő szolgáltatások </t>
  </si>
  <si>
    <t>K336</t>
  </si>
  <si>
    <t>Egyéb szolgáltatások</t>
  </si>
  <si>
    <t>K337</t>
  </si>
  <si>
    <t>Szolgáltatási kiadások (=28+…+34) K33</t>
  </si>
  <si>
    <t>K33</t>
  </si>
  <si>
    <t>Kiküldetések kiadásai</t>
  </si>
  <si>
    <t>K341</t>
  </si>
  <si>
    <t>Reklám- és propagandakiadások</t>
  </si>
  <si>
    <t>K342</t>
  </si>
  <si>
    <t>Kiküldetések, reklám- és propagandakiadások (=36+37)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</si>
  <si>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</si>
  <si>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</si>
  <si>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</si>
  <si>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</si>
  <si>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</si>
  <si>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 xml:space="preserve">Kamatkiadások </t>
  </si>
  <si>
    <t>K353</t>
  </si>
  <si>
    <t>Egyéb pénzügyi műveletek kiadásai</t>
  </si>
  <si>
    <t>K354</t>
  </si>
  <si>
    <t>Egyéb dologi kiadások</t>
  </si>
  <si>
    <t>K355</t>
  </si>
  <si>
    <t>Különféle befizetések és egyéb dologi kiadások (=39+…+43)</t>
  </si>
  <si>
    <t>K35</t>
  </si>
  <si>
    <t>Dologi kiadások (=24+27+35+38+44)</t>
  </si>
  <si>
    <t>K3</t>
  </si>
  <si>
    <t>Társadalombiztosítási ellátások</t>
  </si>
  <si>
    <t>K41</t>
  </si>
  <si>
    <t>Családi támogatások</t>
  </si>
  <si>
    <t>K42</t>
  </si>
  <si>
    <t>Pénzbeli kárpótlások, kártérítések</t>
  </si>
  <si>
    <t>K43</t>
  </si>
  <si>
    <t>Betegséggel kapcsolatos (nem társadalombiztosítási) ellátások</t>
  </si>
  <si>
    <t>K44</t>
  </si>
  <si>
    <t>Foglalkoztatással, munkanélküliséggel kapcsolatos ellátások</t>
  </si>
  <si>
    <t>K45</t>
  </si>
  <si>
    <t>Lakhatással kapcsolatos ellátások</t>
  </si>
  <si>
    <t>K46</t>
  </si>
  <si>
    <t>Intézményi ellátottak pénzbeli juttatásai</t>
  </si>
  <si>
    <t>K47</t>
  </si>
  <si>
    <t>Egyéb nem intézményi ellátások</t>
  </si>
  <si>
    <t>K48</t>
  </si>
  <si>
    <t>Ellátottak pénzbeli juttatásai (=46+...+53)</t>
  </si>
  <si>
    <t>K4</t>
  </si>
  <si>
    <t>Nemzetközi kötelezettségek</t>
  </si>
  <si>
    <t>K501</t>
  </si>
  <si>
    <t>A helyi önkormányzatok előző évi elszámolásából származó kiadások</t>
  </si>
  <si>
    <t>K5021</t>
  </si>
  <si>
    <t>A helyi önkormányzatok törvényi előíráson alapuló befizetései</t>
  </si>
  <si>
    <t>K5022</t>
  </si>
  <si>
    <t>Egyéb elvonások, befizetések</t>
  </si>
  <si>
    <t>K5023</t>
  </si>
  <si>
    <t>Elvonások és befizetések (=56+57+58)</t>
  </si>
  <si>
    <t>K502</t>
  </si>
  <si>
    <t>Működési célú garancia- és kezességvállalásból származó kifizetés államháztartáson belülre</t>
  </si>
  <si>
    <t>K503</t>
  </si>
  <si>
    <t>Működési célú visszatérítendő támogatások, kölcsönök nyújtása államháztartáson belülre</t>
  </si>
  <si>
    <t>K504</t>
  </si>
  <si>
    <t>Működési célú visszatérítendő támogatások, kölcsönök törlesztése államháztartáson belülre</t>
  </si>
  <si>
    <t>K505</t>
  </si>
  <si>
    <t>Egyéb működési célú támogatások államháztartáson belülre</t>
  </si>
  <si>
    <t>K506</t>
  </si>
  <si>
    <t>Működési célú garancia- és kezességvállalásból származó kifizetés államháztartáson kívülre</t>
  </si>
  <si>
    <t>K507</t>
  </si>
  <si>
    <t>Működési célú visszatérítendő támogatások, kölcsönök nyújtása államháztartáson kívülre</t>
  </si>
  <si>
    <t>K508</t>
  </si>
  <si>
    <t>Árkiegészítések, ártámogatások</t>
  </si>
  <si>
    <t>K509</t>
  </si>
  <si>
    <t>Kamattámogatások</t>
  </si>
  <si>
    <t>K510</t>
  </si>
  <si>
    <t>Működési célú támogatások az Európai Uniónak</t>
  </si>
  <si>
    <t>K511</t>
  </si>
  <si>
    <t>Egyéb működési célú támogatások államháztartáson kívülre</t>
  </si>
  <si>
    <t>K512</t>
  </si>
  <si>
    <t>Tartalékok</t>
  </si>
  <si>
    <t>K513</t>
  </si>
  <si>
    <t>Egyéb működési célú kiadások (=55+59+…+70)</t>
  </si>
  <si>
    <t>K5</t>
  </si>
  <si>
    <t>Immateriális javak beszerzése, létesítése</t>
  </si>
  <si>
    <t>K61</t>
  </si>
  <si>
    <t>Ingatlanok beszerzése, létesítése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</si>
  <si>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</si>
  <si>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</si>
  <si>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</si>
  <si>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</si>
  <si>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</si>
  <si>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</si>
  <si>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</si>
  <si>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</si>
  <si>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</si>
  <si>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</si>
  <si>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</si>
  <si>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Beruházások (=72+…+78)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</si>
  <si>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</si>
  <si>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</si>
  <si>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</si>
  <si>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</si>
  <si>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</si>
  <si>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</si>
  <si>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</si>
  <si>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</si>
  <si>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</si>
  <si>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Felújítások (=80+...+83)</t>
  </si>
  <si>
    <t>K7</t>
  </si>
  <si>
    <t>Felhalmozási célú garancia- és kezességvállalásból származó kifizetés államháztartáson belülre</t>
  </si>
  <si>
    <t>K81</t>
  </si>
  <si>
    <t>Felhalmozási célú visszatérítendő támogatások, kölcsönök nyújtása államháztartáson belülre</t>
  </si>
  <si>
    <t>K82</t>
  </si>
  <si>
    <t>Felhalmozási célú visszatérítendő támogatások, kölcsönök törlesztése államháztartáson belülre</t>
  </si>
  <si>
    <t>K83</t>
  </si>
  <si>
    <t>Egyéb felhalmozási célú támogatások államháztartáson belülre</t>
  </si>
  <si>
    <t>K84</t>
  </si>
  <si>
    <t>Felhalmozási célú garancia- és kezességvállalásból származó kifizetés államháztartáson kívülre</t>
  </si>
  <si>
    <t>K85</t>
  </si>
  <si>
    <t>Felhalmozási célú visszatérítendő támogatások, kölcsönök nyújtása államháztartáson kívülre</t>
  </si>
  <si>
    <t>K86</t>
  </si>
  <si>
    <t>Lakástámogatás</t>
  </si>
  <si>
    <t>K87</t>
  </si>
  <si>
    <t>Felhalmozási célú támogatások az Európai Uniónak</t>
  </si>
  <si>
    <t>K88</t>
  </si>
  <si>
    <t xml:space="preserve">Egyéb felhalmozási célú támogatások államháztartáson kívülre </t>
  </si>
  <si>
    <t>K89</t>
  </si>
  <si>
    <t>Egyéb felhalmozási célú kiadások (=85+…+93)</t>
  </si>
  <si>
    <t>K8</t>
  </si>
  <si>
    <t>Költségvetési kiadások (=19+20+45+54+71+79+84+94)</t>
  </si>
  <si>
    <t>K1-K8</t>
  </si>
  <si>
    <t>Sor-
szám</t>
  </si>
  <si>
    <t>01</t>
  </si>
  <si>
    <t>Helyi önkormányzatok működésének általános támogatása</t>
  </si>
  <si>
    <t>B111</t>
  </si>
  <si>
    <t>02</t>
  </si>
  <si>
    <t>Települési önkormányzatok egyes köznevelési feladatainak támogatása</t>
  </si>
  <si>
    <t>B112</t>
  </si>
  <si>
    <t>03</t>
  </si>
  <si>
    <t>Települési önkormányzatok szociális gyermekjóléti és gyermekétkeztetési feladatainak támogatása</t>
  </si>
  <si>
    <t>B113</t>
  </si>
  <si>
    <t>04</t>
  </si>
  <si>
    <t>Települési önkormányzatok kulturális feladatainak támogatása</t>
  </si>
  <si>
    <t>B114</t>
  </si>
  <si>
    <t>05</t>
  </si>
  <si>
    <t>Működési célú költségvetési támogatások és kiegészítő támogatások</t>
  </si>
  <si>
    <t>B115</t>
  </si>
  <si>
    <t>06</t>
  </si>
  <si>
    <t>Elszámolásból származó bevételek</t>
  </si>
  <si>
    <t>B116</t>
  </si>
  <si>
    <t>07</t>
  </si>
  <si>
    <t>Önkormányzatok működési támogatásai (=01+…+06)</t>
  </si>
  <si>
    <t>B11</t>
  </si>
  <si>
    <t>08</t>
  </si>
  <si>
    <t>Elvonások és befizetések bevételei</t>
  </si>
  <si>
    <t>B12</t>
  </si>
  <si>
    <t>09</t>
  </si>
  <si>
    <t>Működési célú garancia- és kezességvállalásból származó megtérülések államháztartáson belülről</t>
  </si>
  <si>
    <t>B13</t>
  </si>
  <si>
    <t>10</t>
  </si>
  <si>
    <t>Működési célú visszatérítendő támogatások, kölcsönök visszatérülése államháztartáson belülről</t>
  </si>
  <si>
    <t>B14</t>
  </si>
  <si>
    <t>11</t>
  </si>
  <si>
    <t>Működési célú visszatérítendő támogatások, kölcsönök igénybevétele államháztartáson belülről</t>
  </si>
  <si>
    <t>B15</t>
  </si>
  <si>
    <t>12</t>
  </si>
  <si>
    <t>Egyéb működési célú támogatások bevételei államháztartáson belülről (központi ezelésű előirányzatok)</t>
  </si>
  <si>
    <t>B16</t>
  </si>
  <si>
    <t>13</t>
  </si>
  <si>
    <t>Működési célú támogatások államháztartáson belülről (=07+…+12)</t>
  </si>
  <si>
    <t>B1</t>
  </si>
  <si>
    <t>14</t>
  </si>
  <si>
    <t>Felhalmozási célú önkormányzati támogatások</t>
  </si>
  <si>
    <t>B21</t>
  </si>
  <si>
    <t>15</t>
  </si>
  <si>
    <t>Felhalmozási célú garancia- és kezességvállalásból származó megtérülések államháztartáson belülről</t>
  </si>
  <si>
    <t>B22</t>
  </si>
  <si>
    <t>16</t>
  </si>
  <si>
    <t>Felhalmozási célú visszatérítendő támogatások, kölcsönök visszatérülése államháztartáson belülről</t>
  </si>
  <si>
    <t>B23</t>
  </si>
  <si>
    <t>17</t>
  </si>
  <si>
    <t>Felhalmozási célú visszatérítendő támogatások, kölcsönök igénybevétele államháztartáson belülről</t>
  </si>
  <si>
    <t>B24</t>
  </si>
  <si>
    <t>18</t>
  </si>
  <si>
    <t>Egyéb felhalmozási célú támogatások bevételei államháztartáson belülről</t>
  </si>
  <si>
    <t>B25</t>
  </si>
  <si>
    <t>19</t>
  </si>
  <si>
    <t>Felhalmozási célú támogatások államháztartáson belülről (=14+…+18)</t>
  </si>
  <si>
    <t>B2</t>
  </si>
  <si>
    <t>20</t>
  </si>
  <si>
    <t>Magánszemélyek jövedelemadói</t>
  </si>
  <si>
    <t>B311</t>
  </si>
  <si>
    <t>21</t>
  </si>
  <si>
    <t xml:space="preserve">Társaságok jövedelemadói </t>
  </si>
  <si>
    <t>B312</t>
  </si>
  <si>
    <t>22</t>
  </si>
  <si>
    <t>Jövedelemadók (=20+21)</t>
  </si>
  <si>
    <t>B31</t>
  </si>
  <si>
    <t>23</t>
  </si>
  <si>
    <t>Szociális hozzájárulási adó és járulékok</t>
  </si>
  <si>
    <t>B32</t>
  </si>
  <si>
    <t>24</t>
  </si>
  <si>
    <t>Bérhez és foglalkoztatáshoz kapcsolódó adók</t>
  </si>
  <si>
    <t>B33</t>
  </si>
  <si>
    <t>25</t>
  </si>
  <si>
    <t xml:space="preserve">Vagyoni tipusú adók </t>
  </si>
  <si>
    <t>B34</t>
  </si>
  <si>
    <t>26</t>
  </si>
  <si>
    <t xml:space="preserve">Értékesítési és forgalmi adók </t>
  </si>
  <si>
    <t>B351</t>
  </si>
  <si>
    <t>27</t>
  </si>
  <si>
    <t xml:space="preserve">Fogyasztási adók </t>
  </si>
  <si>
    <t>B352</t>
  </si>
  <si>
    <t>28</t>
  </si>
  <si>
    <t xml:space="preserve">Pénzügyi monopóliumok nyereségét terhelő adók </t>
  </si>
  <si>
    <t>B353</t>
  </si>
  <si>
    <t>29</t>
  </si>
  <si>
    <t>Gépjárműadók</t>
  </si>
  <si>
    <t>B354</t>
  </si>
  <si>
    <t>30</t>
  </si>
  <si>
    <t xml:space="preserve">Egyéb áruhasználati és szolgáltatási adók </t>
  </si>
  <si>
    <t>B355</t>
  </si>
  <si>
    <t>31</t>
  </si>
  <si>
    <t xml:space="preserve">Termékek és szolgáltatások adói (=26+…+30) </t>
  </si>
  <si>
    <t>B35</t>
  </si>
  <si>
    <t>32</t>
  </si>
  <si>
    <t xml:space="preserve">Egyéb közhatalmi bevételek </t>
  </si>
  <si>
    <t>B36</t>
  </si>
  <si>
    <t>33</t>
  </si>
  <si>
    <t>Közhatalmi bevételek (=22+...+25+31+32)</t>
  </si>
  <si>
    <t>B3</t>
  </si>
  <si>
    <t>34</t>
  </si>
  <si>
    <t>Készletértékesítés ellenértéke</t>
  </si>
  <si>
    <t>B401</t>
  </si>
  <si>
    <t>35</t>
  </si>
  <si>
    <t>Szolgáltatások ellenértéke</t>
  </si>
  <si>
    <t>B402</t>
  </si>
  <si>
    <t>36</t>
  </si>
  <si>
    <t>Közvetített szolgáltatások ellenértéke</t>
  </si>
  <si>
    <t>B403</t>
  </si>
  <si>
    <t>37</t>
  </si>
  <si>
    <t>Tulajdonosi bevételek</t>
  </si>
  <si>
    <t>B404</t>
  </si>
  <si>
    <t>38</t>
  </si>
  <si>
    <t>Ellátási díjak</t>
  </si>
  <si>
    <t>B405</t>
  </si>
  <si>
    <t>39</t>
  </si>
  <si>
    <t>Kiszámlázott általános forgalmi adó</t>
  </si>
  <si>
    <t>B406</t>
  </si>
  <si>
    <t>40</t>
  </si>
  <si>
    <t>Általános forgalmi adó visszatérítése</t>
  </si>
  <si>
    <t>B407</t>
  </si>
  <si>
    <t>41</t>
  </si>
  <si>
    <t>Befektetett pénzügyi eszközökből származó bevételek</t>
  </si>
  <si>
    <t>B4081</t>
  </si>
  <si>
    <t>Egyéb kapott (járó) kamatok és kamatjellegű bevételek</t>
  </si>
  <si>
    <t>B4082</t>
  </si>
  <si>
    <t>Kamatbevételek és más nyereségjellegű bevételek (=41+42)</t>
  </si>
  <si>
    <t>B408</t>
  </si>
  <si>
    <t>Részesedésekből származó pénzügyi műveletek bevételei</t>
  </si>
  <si>
    <t>B4091</t>
  </si>
  <si>
    <t>Más egyéb pénzügyi műveletek bevételei</t>
  </si>
  <si>
    <t>B4092</t>
  </si>
  <si>
    <t>46</t>
  </si>
  <si>
    <t>Egyéb pénzügyi műveletek bevételei (=44+45)</t>
  </si>
  <si>
    <t>B409</t>
  </si>
  <si>
    <t>47</t>
  </si>
  <si>
    <t>Biztosító által fizetett kártérítés</t>
  </si>
  <si>
    <t>B410</t>
  </si>
  <si>
    <t>48</t>
  </si>
  <si>
    <t>Egyéb működési bevételek</t>
  </si>
  <si>
    <t>B411</t>
  </si>
  <si>
    <t>49</t>
  </si>
  <si>
    <t>Működési bevételek (=34+…+40+43+46+...+48)</t>
  </si>
  <si>
    <t>B4</t>
  </si>
  <si>
    <t>50</t>
  </si>
  <si>
    <t>Immateriális javak értékesítése</t>
  </si>
  <si>
    <t>B51</t>
  </si>
  <si>
    <t>51</t>
  </si>
  <si>
    <t>Ingatlanok értékesítése</t>
  </si>
  <si>
    <t>B52</t>
  </si>
  <si>
    <t>52</t>
  </si>
  <si>
    <t>Egyéb tárgyi eszközök értékesítése</t>
  </si>
  <si>
    <t>B53</t>
  </si>
  <si>
    <t>53</t>
  </si>
  <si>
    <t>Részesedések értékesítése</t>
  </si>
  <si>
    <t>B54</t>
  </si>
  <si>
    <t>54</t>
  </si>
  <si>
    <t>Részesedések megszűnéséhez kapcsolódó bevételek</t>
  </si>
  <si>
    <t>B55</t>
  </si>
  <si>
    <t>55</t>
  </si>
  <si>
    <t>Felhalmozási bevételek (=50+…+54)</t>
  </si>
  <si>
    <t>B5</t>
  </si>
  <si>
    <t>56</t>
  </si>
  <si>
    <t>Működési célú garancia- és kezességvállalásból származó megtérülések államháztartáson kívülről</t>
  </si>
  <si>
    <t>B61</t>
  </si>
  <si>
    <t>57</t>
  </si>
  <si>
    <t>Működési célú visszatérítendő támogatások, kölcsönök visszatérülése az Európai Uniótól</t>
  </si>
  <si>
    <t>B62</t>
  </si>
  <si>
    <t>58</t>
  </si>
  <si>
    <t>Működési célú visszatérítendő támogatások, kölcsönök visszatérülése kormányoktól és más nemzetközi szervezetektől</t>
  </si>
  <si>
    <t>B63</t>
  </si>
  <si>
    <t>59</t>
  </si>
  <si>
    <t>Működési célú visszatérítendő támogatások, kölcsönök visszatérülése államháztartáson kívülről</t>
  </si>
  <si>
    <t>B64</t>
  </si>
  <si>
    <t>60</t>
  </si>
  <si>
    <t>Egyéb működési célú átvett pénzeszközök</t>
  </si>
  <si>
    <t>B65</t>
  </si>
  <si>
    <t>61</t>
  </si>
  <si>
    <t>Működési célú átvett pénzeszközök (=56+…+60)</t>
  </si>
  <si>
    <t>B6</t>
  </si>
  <si>
    <t>62</t>
  </si>
  <si>
    <t>Felhalmozási célú garancia- és kezességvállalásból származó megtérülések államháztartáson kívülről</t>
  </si>
  <si>
    <t>B71</t>
  </si>
  <si>
    <t>63</t>
  </si>
  <si>
    <t>Felhalmozási célú visszatérítendő támogatások, kölcsönök visszatérülése az Európai Uniótól</t>
  </si>
  <si>
    <t>B72</t>
  </si>
  <si>
    <t>64</t>
  </si>
  <si>
    <t>Felhalmozási célú visszatérítendő támogatások, kölcsönök visszatérülése kormányoktól és más nemzetközi szervezetektől</t>
  </si>
  <si>
    <t>B73</t>
  </si>
  <si>
    <t>65</t>
  </si>
  <si>
    <t>Felhalmozási célú visszatérítendő támogatások, kölcsönök visszatérülése államháztartáson kívülről</t>
  </si>
  <si>
    <t>B74</t>
  </si>
  <si>
    <t>66</t>
  </si>
  <si>
    <t>Egyéb felhalmozási célú átvett pénzeszközök</t>
  </si>
  <si>
    <t>B75</t>
  </si>
  <si>
    <t>67</t>
  </si>
  <si>
    <t>Felhalmozási célú átvett pénzeszközök (=62+…+66)</t>
  </si>
  <si>
    <t>B7</t>
  </si>
  <si>
    <t>68</t>
  </si>
  <si>
    <t>Költségvetési bevételek (=13+19+33+49+55+61+67)</t>
  </si>
  <si>
    <t>B1-B7</t>
  </si>
  <si>
    <t>Előző évi költségvetési maradvány igénybevétele</t>
  </si>
  <si>
    <t>B8131</t>
  </si>
  <si>
    <t>Finanszírozási bevételek</t>
  </si>
  <si>
    <t>B8</t>
  </si>
  <si>
    <t>Összes bevétel</t>
  </si>
  <si>
    <t>B</t>
  </si>
  <si>
    <t>Eredeti ei. (Ft)                2022.01.01.</t>
  </si>
  <si>
    <r>
      <t>2022.06.30-i realizálás</t>
    </r>
    <r>
      <rPr>
        <b/>
        <u/>
        <sz val="8"/>
        <rFont val="Arial"/>
        <family val="2"/>
        <charset val="238"/>
      </rPr>
      <t xml:space="preserve"> az eredeti </t>
    </r>
    <r>
      <rPr>
        <b/>
        <sz val="8"/>
        <rFont val="Arial"/>
        <family val="2"/>
        <charset val="238"/>
      </rPr>
      <t>előir-hoz képest</t>
    </r>
  </si>
  <si>
    <r>
      <t>2022.09.30-i realizálás</t>
    </r>
    <r>
      <rPr>
        <b/>
        <u/>
        <sz val="8"/>
        <rFont val="Arial"/>
        <family val="2"/>
        <charset val="238"/>
      </rPr>
      <t xml:space="preserve"> a féléves e</t>
    </r>
    <r>
      <rPr>
        <b/>
        <sz val="8"/>
        <rFont val="Arial"/>
        <family val="2"/>
        <charset val="238"/>
      </rPr>
      <t>lőir-hoz képest</t>
    </r>
  </si>
  <si>
    <r>
      <t>2022.11.30-i realizálás</t>
    </r>
    <r>
      <rPr>
        <b/>
        <u/>
        <sz val="8"/>
        <rFont val="Arial"/>
        <family val="2"/>
        <charset val="238"/>
      </rPr>
      <t xml:space="preserve"> a III. negyedéves </t>
    </r>
    <r>
      <rPr>
        <b/>
        <sz val="8"/>
        <rFont val="Arial"/>
        <family val="2"/>
        <charset val="238"/>
      </rPr>
      <t>előir-hoz képest</t>
    </r>
  </si>
  <si>
    <t>SÜLYSÁPI ROMA NEMZETISÉGI ÖNKORMÁNYZAT 2022.III. NEGYEDÉV KÖLTSÉGVETÉSI BEVÉTELEK</t>
  </si>
  <si>
    <t>SÜLYSÁPI ROMA NEMZETISÉGI ÖNKORMÁNYZAT 2022.III. NEGYEDÉV KÖLTSÉGVETÉSI KIADÁSOK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</si>
</sst>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\ _H_U_F_-;\-* #,##0.00\ _H_U_F_-;_-* &quot;-&quot;??\ _H_U_F_-;_-@_-"/>
    <numFmt numFmtId="165" formatCode="\ ##########"/>
    <numFmt numFmtId="166" formatCode="0__"/>
    <numFmt numFmtId="167" formatCode="_-* #,##0\ _F_t_-;\-* #,##0\ _F_t_-;_-* &quot;-&quot;??\ _F_t_-;_-@_-"/>
    <numFmt numFmtId="168" formatCode="00"/>
    <numFmt numFmtId="169" formatCode="_-* #,##0\ _H_U_F_-;\-* #,##0\ _H_U_F_-;_-* &quot;-&quot;??\ _H_U_F_-;_-@_-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 CE"/>
      <charset val="238"/>
    </font>
    <font>
      <b/>
      <sz val="10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u/>
      <sz val="8"/>
      <name val="Arial"/>
      <family val="2"/>
      <charset val="238"/>
    </font>
    <font>
      <sz val="10"/>
      <color indexed="8"/>
      <name val="Arial"/>
      <family val="2"/>
      <charset val="238"/>
    </font>
    <font>
      <i/>
      <sz val="10"/>
      <color indexed="8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4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9" fillId="0" borderId="0"/>
  </cellStyleXfs>
  <cellXfs count="246">
    <xf numFmtId="0" fontId="0" fillId="0" borderId="0" xfId="0"/>
    <xf numFmtId="0" fontId="0" fillId="0" borderId="0" xfId="0" applyAlignment="1">
      <alignment horizontal="right"/>
    </xf>
    <xf numFmtId="0" fontId="2" fillId="3" borderId="3" xfId="3" applyFont="1" applyFill="1" applyBorder="1" applyAlignment="1">
      <alignment horizontal="center" vertical="center" shrinkToFit="1"/>
    </xf>
    <xf numFmtId="0" fontId="2" fillId="3" borderId="4" xfId="3" applyFont="1" applyFill="1" applyBorder="1" applyAlignment="1">
      <alignment horizontal="center" vertical="center" shrinkToFit="1"/>
    </xf>
    <xf numFmtId="14" fontId="2" fillId="3" borderId="8" xfId="3" applyNumberFormat="1" applyFont="1" applyFill="1" applyBorder="1" applyAlignment="1">
      <alignment horizontal="center" vertical="center" shrinkToFit="1"/>
    </xf>
    <xf numFmtId="14" fontId="2" fillId="3" borderId="6" xfId="3" applyNumberFormat="1" applyFont="1" applyFill="1" applyBorder="1" applyAlignment="1">
      <alignment horizontal="center" vertical="center" shrinkToFit="1"/>
    </xf>
    <xf numFmtId="0" fontId="7" fillId="0" borderId="11" xfId="3" applyFont="1" applyFill="1" applyBorder="1" applyAlignment="1">
      <alignment vertical="center"/>
    </xf>
    <xf numFmtId="0" fontId="7" fillId="0" borderId="12" xfId="3" applyNumberFormat="1" applyFont="1" applyFill="1" applyBorder="1" applyAlignment="1">
      <alignment vertical="center"/>
    </xf>
    <xf numFmtId="3" fontId="7" fillId="0" borderId="13" xfId="3" applyNumberFormat="1" applyFont="1" applyFill="1" applyBorder="1" applyAlignment="1">
      <alignment vertical="center"/>
    </xf>
    <xf numFmtId="3" fontId="7" fillId="0" borderId="11" xfId="3" applyNumberFormat="1" applyFont="1" applyFill="1" applyBorder="1" applyAlignment="1">
      <alignment vertical="center"/>
    </xf>
    <xf numFmtId="3" fontId="7" fillId="0" borderId="14" xfId="3" applyNumberFormat="1" applyFont="1" applyFill="1" applyBorder="1" applyAlignment="1">
      <alignment vertical="center"/>
    </xf>
    <xf numFmtId="3" fontId="7" fillId="0" borderId="15" xfId="3" applyNumberFormat="1" applyFont="1" applyFill="1" applyBorder="1" applyAlignment="1">
      <alignment vertical="center"/>
    </xf>
    <xf numFmtId="0" fontId="7" fillId="0" borderId="16" xfId="3" applyFont="1" applyFill="1" applyBorder="1" applyAlignment="1">
      <alignment vertical="center"/>
    </xf>
    <xf numFmtId="165" fontId="7" fillId="0" borderId="17" xfId="3" applyNumberFormat="1" applyFont="1" applyFill="1" applyBorder="1" applyAlignment="1">
      <alignment vertical="center"/>
    </xf>
    <xf numFmtId="3" fontId="7" fillId="0" borderId="18" xfId="3" applyNumberFormat="1" applyFont="1" applyFill="1" applyBorder="1" applyAlignment="1">
      <alignment vertical="center"/>
    </xf>
    <xf numFmtId="3" fontId="7" fillId="0" borderId="16" xfId="3" applyNumberFormat="1" applyFont="1" applyFill="1" applyBorder="1" applyAlignment="1">
      <alignment vertical="center"/>
    </xf>
    <xf numFmtId="3" fontId="7" fillId="0" borderId="19" xfId="3" applyNumberFormat="1" applyFont="1" applyFill="1" applyBorder="1" applyAlignment="1">
      <alignment vertical="center"/>
    </xf>
    <xf numFmtId="3" fontId="7" fillId="0" borderId="20" xfId="3" applyNumberFormat="1" applyFont="1" applyFill="1" applyBorder="1" applyAlignment="1">
      <alignment vertical="center"/>
    </xf>
    <xf numFmtId="0" fontId="7" fillId="0" borderId="16" xfId="3" applyFont="1" applyFill="1" applyBorder="1" applyAlignment="1">
      <alignment vertical="center" wrapText="1"/>
    </xf>
    <xf numFmtId="0" fontId="7" fillId="0" borderId="16" xfId="3" applyFont="1" applyFill="1" applyBorder="1" applyAlignment="1">
      <alignment horizontal="left" vertical="center" wrapText="1"/>
    </xf>
    <xf numFmtId="0" fontId="8" fillId="0" borderId="16" xfId="3" applyFont="1" applyFill="1" applyBorder="1" applyAlignment="1">
      <alignment vertical="center" wrapText="1"/>
    </xf>
    <xf numFmtId="165" fontId="8" fillId="0" borderId="17" xfId="3" applyNumberFormat="1" applyFont="1" applyFill="1" applyBorder="1" applyAlignment="1">
      <alignment vertical="center"/>
    </xf>
    <xf numFmtId="3" fontId="10" fillId="2" borderId="18" xfId="4" applyNumberFormat="1" applyFont="1" applyFill="1" applyBorder="1" applyAlignment="1">
      <alignment vertical="center" wrapText="1"/>
    </xf>
    <xf numFmtId="3" fontId="10" fillId="2" borderId="16" xfId="4" applyNumberFormat="1" applyFont="1" applyFill="1" applyBorder="1" applyAlignment="1">
      <alignment vertical="center" wrapText="1"/>
    </xf>
    <xf numFmtId="3" fontId="10" fillId="2" borderId="19" xfId="4" applyNumberFormat="1" applyFont="1" applyFill="1" applyBorder="1" applyAlignment="1">
      <alignment vertical="center" wrapText="1"/>
    </xf>
    <xf numFmtId="3" fontId="10" fillId="2" borderId="20" xfId="4" applyNumberFormat="1" applyFont="1" applyFill="1" applyBorder="1" applyAlignment="1">
      <alignment vertical="center" wrapText="1"/>
    </xf>
    <xf numFmtId="0" fontId="7" fillId="0" borderId="16" xfId="3" applyFont="1" applyFill="1" applyBorder="1" applyAlignment="1">
      <alignment horizontal="left" vertical="center"/>
    </xf>
    <xf numFmtId="0" fontId="8" fillId="0" borderId="16" xfId="3" applyFont="1" applyFill="1" applyBorder="1" applyAlignment="1">
      <alignment horizontal="left" vertical="center" wrapText="1"/>
    </xf>
    <xf numFmtId="0" fontId="4" fillId="0" borderId="21" xfId="3" applyFont="1" applyFill="1" applyBorder="1" applyAlignment="1">
      <alignment vertical="center" wrapText="1"/>
    </xf>
    <xf numFmtId="165" fontId="4" fillId="0" borderId="22" xfId="3" applyNumberFormat="1" applyFont="1" applyFill="1" applyBorder="1" applyAlignment="1">
      <alignment vertical="center"/>
    </xf>
    <xf numFmtId="3" fontId="2" fillId="2" borderId="23" xfId="4" applyNumberFormat="1" applyFont="1" applyFill="1" applyBorder="1" applyAlignment="1">
      <alignment vertical="center" wrapText="1"/>
    </xf>
    <xf numFmtId="3" fontId="2" fillId="2" borderId="21" xfId="4" applyNumberFormat="1" applyFont="1" applyFill="1" applyBorder="1" applyAlignment="1">
      <alignment vertical="center" wrapText="1"/>
    </xf>
    <xf numFmtId="3" fontId="2" fillId="2" borderId="24" xfId="4" applyNumberFormat="1" applyFont="1" applyFill="1" applyBorder="1" applyAlignment="1">
      <alignment vertical="center" wrapText="1"/>
    </xf>
    <xf numFmtId="0" fontId="4" fillId="0" borderId="26" xfId="3" applyFont="1" applyFill="1" applyBorder="1" applyAlignment="1">
      <alignment horizontal="left" vertical="center" wrapText="1"/>
    </xf>
    <xf numFmtId="165" fontId="4" fillId="0" borderId="27" xfId="3" applyNumberFormat="1" applyFont="1" applyFill="1" applyBorder="1" applyAlignment="1">
      <alignment vertical="center"/>
    </xf>
    <xf numFmtId="3" fontId="2" fillId="2" borderId="28" xfId="4" applyNumberFormat="1" applyFont="1" applyFill="1" applyBorder="1" applyAlignment="1">
      <alignment vertical="center" wrapText="1"/>
    </xf>
    <xf numFmtId="3" fontId="2" fillId="2" borderId="26" xfId="4" applyNumberFormat="1" applyFont="1" applyFill="1" applyBorder="1" applyAlignment="1">
      <alignment vertical="center" wrapText="1"/>
    </xf>
    <xf numFmtId="0" fontId="7" fillId="0" borderId="4" xfId="3" applyFont="1" applyFill="1" applyBorder="1" applyAlignment="1">
      <alignment horizontal="left" vertical="center" wrapText="1"/>
    </xf>
    <xf numFmtId="165" fontId="7" fillId="0" borderId="29" xfId="3" applyNumberFormat="1" applyFont="1" applyFill="1" applyBorder="1" applyAlignment="1">
      <alignment vertical="center"/>
    </xf>
    <xf numFmtId="3" fontId="7" fillId="0" borderId="3" xfId="3" applyNumberFormat="1" applyFont="1" applyFill="1" applyBorder="1" applyAlignment="1">
      <alignment vertical="center"/>
    </xf>
    <xf numFmtId="3" fontId="7" fillId="0" borderId="4" xfId="3" applyNumberFormat="1" applyFont="1" applyFill="1" applyBorder="1" applyAlignment="1">
      <alignment vertical="center"/>
    </xf>
    <xf numFmtId="3" fontId="7" fillId="0" borderId="5" xfId="3" applyNumberFormat="1" applyFont="1" applyFill="1" applyBorder="1" applyAlignment="1">
      <alignment vertical="center"/>
    </xf>
    <xf numFmtId="3" fontId="7" fillId="0" borderId="30" xfId="3" applyNumberFormat="1" applyFont="1" applyFill="1" applyBorder="1" applyAlignment="1">
      <alignment vertical="center"/>
    </xf>
    <xf numFmtId="0" fontId="7" fillId="5" borderId="16" xfId="3" applyFont="1" applyFill="1" applyBorder="1" applyAlignment="1">
      <alignment horizontal="left" vertical="center" wrapText="1"/>
    </xf>
    <xf numFmtId="0" fontId="9" fillId="0" borderId="16" xfId="3" applyFont="1" applyFill="1" applyBorder="1" applyAlignment="1">
      <alignment horizontal="left" vertical="center" wrapText="1"/>
    </xf>
    <xf numFmtId="0" fontId="4" fillId="0" borderId="31" xfId="3" applyFont="1" applyFill="1" applyBorder="1" applyAlignment="1">
      <alignment horizontal="left" vertical="center" wrapText="1"/>
    </xf>
    <xf numFmtId="165" fontId="4" fillId="0" borderId="32" xfId="3" applyNumberFormat="1" applyFont="1" applyFill="1" applyBorder="1" applyAlignment="1">
      <alignment vertical="center"/>
    </xf>
    <xf numFmtId="3" fontId="2" fillId="2" borderId="33" xfId="4" applyNumberFormat="1" applyFont="1" applyFill="1" applyBorder="1" applyAlignment="1">
      <alignment vertical="center" wrapText="1"/>
    </xf>
    <xf numFmtId="3" fontId="2" fillId="2" borderId="31" xfId="4" applyNumberFormat="1" applyFont="1" applyFill="1" applyBorder="1" applyAlignment="1">
      <alignment vertical="center" wrapText="1"/>
    </xf>
    <xf numFmtId="0" fontId="9" fillId="0" borderId="11" xfId="3" applyFont="1" applyFill="1" applyBorder="1" applyAlignment="1">
      <alignment horizontal="left" vertical="center" wrapText="1"/>
    </xf>
    <xf numFmtId="165" fontId="7" fillId="0" borderId="12" xfId="3" applyNumberFormat="1" applyFont="1" applyFill="1" applyBorder="1" applyAlignment="1">
      <alignment vertical="center"/>
    </xf>
    <xf numFmtId="0" fontId="9" fillId="5" borderId="16" xfId="3" applyFont="1" applyFill="1" applyBorder="1" applyAlignment="1">
      <alignment horizontal="left" vertical="center" wrapText="1"/>
    </xf>
    <xf numFmtId="0" fontId="2" fillId="0" borderId="16" xfId="3" applyFont="1" applyFill="1" applyBorder="1" applyAlignment="1">
      <alignment horizontal="left" vertical="center" wrapText="1"/>
    </xf>
    <xf numFmtId="165" fontId="4" fillId="0" borderId="17" xfId="3" applyNumberFormat="1" applyFont="1" applyFill="1" applyBorder="1" applyAlignment="1">
      <alignment vertical="center"/>
    </xf>
    <xf numFmtId="3" fontId="9" fillId="2" borderId="18" xfId="4" applyNumberFormat="1" applyFont="1" applyFill="1" applyBorder="1" applyAlignment="1">
      <alignment vertical="center" wrapText="1"/>
    </xf>
    <xf numFmtId="3" fontId="9" fillId="2" borderId="16" xfId="4" applyNumberFormat="1" applyFont="1" applyFill="1" applyBorder="1" applyAlignment="1">
      <alignment vertical="center" wrapText="1"/>
    </xf>
    <xf numFmtId="3" fontId="9" fillId="2" borderId="19" xfId="4" applyNumberFormat="1" applyFont="1" applyFill="1" applyBorder="1" applyAlignment="1">
      <alignment vertical="center" wrapText="1"/>
    </xf>
    <xf numFmtId="3" fontId="9" fillId="2" borderId="20" xfId="4" applyNumberFormat="1" applyFont="1" applyFill="1" applyBorder="1" applyAlignment="1">
      <alignment vertical="center" wrapText="1"/>
    </xf>
    <xf numFmtId="0" fontId="9" fillId="0" borderId="16" xfId="3" applyFont="1" applyFill="1" applyBorder="1" applyAlignment="1">
      <alignment vertical="center" wrapText="1"/>
    </xf>
    <xf numFmtId="0" fontId="9" fillId="0" borderId="16" xfId="3" applyFont="1" applyFill="1" applyBorder="1" applyAlignment="1">
      <alignment vertical="center"/>
    </xf>
    <xf numFmtId="3" fontId="2" fillId="2" borderId="18" xfId="4" applyNumberFormat="1" applyFont="1" applyFill="1" applyBorder="1" applyAlignment="1">
      <alignment vertical="center" wrapText="1"/>
    </xf>
    <xf numFmtId="3" fontId="2" fillId="2" borderId="16" xfId="4" applyNumberFormat="1" applyFont="1" applyFill="1" applyBorder="1" applyAlignment="1">
      <alignment vertical="center" wrapText="1"/>
    </xf>
    <xf numFmtId="3" fontId="2" fillId="2" borderId="19" xfId="4" applyNumberFormat="1" applyFont="1" applyFill="1" applyBorder="1" applyAlignment="1">
      <alignment vertical="center" wrapText="1"/>
    </xf>
    <xf numFmtId="3" fontId="2" fillId="2" borderId="20" xfId="4" applyNumberFormat="1" applyFont="1" applyFill="1" applyBorder="1" applyAlignment="1">
      <alignment vertical="center" wrapText="1"/>
    </xf>
    <xf numFmtId="166" fontId="7" fillId="0" borderId="16" xfId="3" applyNumberFormat="1" applyFont="1" applyFill="1" applyBorder="1" applyAlignment="1">
      <alignment horizontal="left" vertical="center"/>
    </xf>
    <xf numFmtId="0" fontId="9" fillId="0" borderId="16" xfId="3" applyFont="1" applyFill="1" applyBorder="1" applyAlignment="1">
      <alignment horizontal="left" vertical="center"/>
    </xf>
    <xf numFmtId="0" fontId="4" fillId="0" borderId="16" xfId="3" applyFont="1" applyFill="1" applyBorder="1" applyAlignment="1">
      <alignment horizontal="left" vertical="center"/>
    </xf>
    <xf numFmtId="0" fontId="2" fillId="0" borderId="21" xfId="3" applyFont="1" applyFill="1" applyBorder="1" applyAlignment="1">
      <alignment horizontal="left" vertical="center" wrapText="1"/>
    </xf>
    <xf numFmtId="3" fontId="2" fillId="2" borderId="25" xfId="4" applyNumberFormat="1" applyFont="1" applyFill="1" applyBorder="1" applyAlignment="1">
      <alignment vertical="center" wrapText="1"/>
    </xf>
    <xf numFmtId="0" fontId="4" fillId="0" borderId="26" xfId="3" applyFont="1" applyFill="1" applyBorder="1" applyAlignment="1">
      <alignment horizontal="left" vertical="center"/>
    </xf>
    <xf numFmtId="3" fontId="0" fillId="0" borderId="0" xfId="0" applyNumberFormat="1"/>
    <xf numFmtId="167" fontId="0" fillId="0" borderId="0" xfId="1" applyNumberFormat="1" applyFont="1" applyAlignment="1">
      <alignment wrapText="1"/>
    </xf>
    <xf numFmtId="0" fontId="2" fillId="2" borderId="28" xfId="0" applyFont="1" applyFill="1" applyBorder="1" applyAlignment="1">
      <alignment horizontal="center" vertical="center" wrapText="1"/>
    </xf>
    <xf numFmtId="0" fontId="7" fillId="0" borderId="40" xfId="3" quotePrefix="1" applyFont="1" applyFill="1" applyBorder="1" applyAlignment="1">
      <alignment horizontal="center" vertical="center"/>
    </xf>
    <xf numFmtId="0" fontId="7" fillId="0" borderId="11" xfId="3" applyFont="1" applyFill="1" applyBorder="1" applyAlignment="1">
      <alignment vertical="center" wrapText="1"/>
    </xf>
    <xf numFmtId="0" fontId="7" fillId="0" borderId="11" xfId="3" applyFont="1" applyFill="1" applyBorder="1" applyAlignment="1">
      <alignment horizontal="left" vertical="center"/>
    </xf>
    <xf numFmtId="3" fontId="7" fillId="0" borderId="41" xfId="3" applyNumberFormat="1" applyFont="1" applyFill="1" applyBorder="1" applyAlignment="1">
      <alignment horizontal="right" vertical="center"/>
    </xf>
    <xf numFmtId="3" fontId="7" fillId="0" borderId="11" xfId="3" applyNumberFormat="1" applyFont="1" applyFill="1" applyBorder="1" applyAlignment="1">
      <alignment horizontal="right" vertical="center"/>
    </xf>
    <xf numFmtId="0" fontId="7" fillId="0" borderId="42" xfId="3" quotePrefix="1" applyFont="1" applyFill="1" applyBorder="1" applyAlignment="1">
      <alignment horizontal="center" vertical="center"/>
    </xf>
    <xf numFmtId="3" fontId="7" fillId="0" borderId="43" xfId="3" applyNumberFormat="1" applyFont="1" applyFill="1" applyBorder="1" applyAlignment="1">
      <alignment horizontal="right" vertical="center"/>
    </xf>
    <xf numFmtId="3" fontId="7" fillId="0" borderId="16" xfId="3" applyNumberFormat="1" applyFont="1" applyFill="1" applyBorder="1" applyAlignment="1">
      <alignment horizontal="right" vertical="center"/>
    </xf>
    <xf numFmtId="3" fontId="7" fillId="0" borderId="43" xfId="3" quotePrefix="1" applyNumberFormat="1" applyFont="1" applyFill="1" applyBorder="1" applyAlignment="1">
      <alignment horizontal="right" vertical="center"/>
    </xf>
    <xf numFmtId="3" fontId="7" fillId="0" borderId="16" xfId="3" quotePrefix="1" applyNumberFormat="1" applyFont="1" applyFill="1" applyBorder="1" applyAlignment="1">
      <alignment horizontal="right" vertical="center"/>
    </xf>
    <xf numFmtId="0" fontId="7" fillId="0" borderId="43" xfId="3" quotePrefix="1" applyFont="1" applyFill="1" applyBorder="1" applyAlignment="1">
      <alignment horizontal="right" vertical="center"/>
    </xf>
    <xf numFmtId="0" fontId="7" fillId="0" borderId="16" xfId="3" quotePrefix="1" applyFont="1" applyFill="1" applyBorder="1" applyAlignment="1">
      <alignment horizontal="right" vertical="center"/>
    </xf>
    <xf numFmtId="3" fontId="9" fillId="2" borderId="43" xfId="4" applyNumberFormat="1" applyFont="1" applyFill="1" applyBorder="1" applyAlignment="1">
      <alignment horizontal="right" vertical="center" wrapText="1"/>
    </xf>
    <xf numFmtId="3" fontId="9" fillId="2" borderId="16" xfId="4" applyNumberFormat="1" applyFont="1" applyFill="1" applyBorder="1" applyAlignment="1">
      <alignment horizontal="right" vertical="center" wrapText="1"/>
    </xf>
    <xf numFmtId="0" fontId="4" fillId="0" borderId="42" xfId="3" quotePrefix="1" applyFont="1" applyFill="1" applyBorder="1" applyAlignment="1">
      <alignment horizontal="center" vertical="center"/>
    </xf>
    <xf numFmtId="0" fontId="4" fillId="0" borderId="16" xfId="3" applyFont="1" applyFill="1" applyBorder="1" applyAlignment="1">
      <alignment horizontal="left" vertical="center" wrapText="1"/>
    </xf>
    <xf numFmtId="3" fontId="2" fillId="2" borderId="43" xfId="4" applyNumberFormat="1" applyFont="1" applyFill="1" applyBorder="1" applyAlignment="1">
      <alignment horizontal="right" vertical="center" wrapText="1"/>
    </xf>
    <xf numFmtId="3" fontId="2" fillId="2" borderId="16" xfId="4" applyNumberFormat="1" applyFont="1" applyFill="1" applyBorder="1" applyAlignment="1">
      <alignment horizontal="right" vertical="center" wrapText="1"/>
    </xf>
    <xf numFmtId="0" fontId="11" fillId="0" borderId="16" xfId="3" applyFont="1" applyFill="1" applyBorder="1" applyAlignment="1">
      <alignment horizontal="left" vertical="center" wrapText="1"/>
    </xf>
    <xf numFmtId="3" fontId="9" fillId="2" borderId="20" xfId="4" applyNumberFormat="1" applyFont="1" applyFill="1" applyBorder="1" applyAlignment="1">
      <alignment horizontal="right" vertical="center" wrapText="1"/>
    </xf>
    <xf numFmtId="0" fontId="4" fillId="0" borderId="44" xfId="3" quotePrefix="1" applyFont="1" applyFill="1" applyBorder="1" applyAlignment="1">
      <alignment horizontal="center" vertical="center"/>
    </xf>
    <xf numFmtId="0" fontId="4" fillId="0" borderId="31" xfId="3" applyFont="1" applyFill="1" applyBorder="1" applyAlignment="1">
      <alignment horizontal="left" vertical="center"/>
    </xf>
    <xf numFmtId="3" fontId="2" fillId="2" borderId="45" xfId="4" applyNumberFormat="1" applyFont="1" applyFill="1" applyBorder="1" applyAlignment="1">
      <alignment horizontal="right" vertical="center" wrapText="1"/>
    </xf>
    <xf numFmtId="3" fontId="2" fillId="2" borderId="31" xfId="4" applyNumberFormat="1" applyFont="1" applyFill="1" applyBorder="1" applyAlignment="1">
      <alignment horizontal="right" vertical="center" wrapText="1"/>
    </xf>
    <xf numFmtId="0" fontId="7" fillId="0" borderId="46" xfId="3" quotePrefix="1" applyFont="1" applyFill="1" applyBorder="1" applyAlignment="1">
      <alignment horizontal="center" vertical="center"/>
    </xf>
    <xf numFmtId="0" fontId="9" fillId="0" borderId="4" xfId="0" applyFont="1" applyBorder="1" applyAlignment="1">
      <alignment wrapText="1"/>
    </xf>
    <xf numFmtId="0" fontId="7" fillId="0" borderId="1" xfId="3" applyFont="1" applyFill="1" applyBorder="1" applyAlignment="1">
      <alignment horizontal="left" vertical="center"/>
    </xf>
    <xf numFmtId="0" fontId="4" fillId="0" borderId="47" xfId="3" quotePrefix="1" applyFont="1" applyFill="1" applyBorder="1" applyAlignment="1">
      <alignment horizontal="center" vertical="center"/>
    </xf>
    <xf numFmtId="3" fontId="2" fillId="2" borderId="35" xfId="4" applyNumberFormat="1" applyFont="1" applyFill="1" applyBorder="1" applyAlignment="1">
      <alignment horizontal="right" vertical="center" wrapText="1"/>
    </xf>
    <xf numFmtId="3" fontId="7" fillId="0" borderId="17" xfId="3" applyNumberFormat="1" applyFont="1" applyFill="1" applyBorder="1" applyAlignment="1">
      <alignment vertical="center"/>
    </xf>
    <xf numFmtId="3" fontId="7" fillId="0" borderId="17" xfId="3" applyNumberFormat="1" applyFont="1" applyFill="1" applyBorder="1" applyAlignment="1">
      <alignment horizontal="right" vertical="center"/>
    </xf>
    <xf numFmtId="3" fontId="0" fillId="0" borderId="48" xfId="0" applyNumberFormat="1" applyBorder="1"/>
    <xf numFmtId="3" fontId="7" fillId="0" borderId="49" xfId="3" applyNumberFormat="1" applyFont="1" applyFill="1" applyBorder="1" applyAlignment="1">
      <alignment vertical="center"/>
    </xf>
    <xf numFmtId="0" fontId="2" fillId="3" borderId="29" xfId="3" applyFont="1" applyFill="1" applyBorder="1" applyAlignment="1">
      <alignment horizontal="center" vertical="center" shrinkToFit="1"/>
    </xf>
    <xf numFmtId="14" fontId="2" fillId="3" borderId="7" xfId="3" applyNumberFormat="1" applyFont="1" applyFill="1" applyBorder="1" applyAlignment="1">
      <alignment horizontal="center" vertical="center" shrinkToFit="1"/>
    </xf>
    <xf numFmtId="3" fontId="10" fillId="2" borderId="17" xfId="4" applyNumberFormat="1" applyFont="1" applyFill="1" applyBorder="1" applyAlignment="1">
      <alignment vertical="center" wrapText="1"/>
    </xf>
    <xf numFmtId="3" fontId="7" fillId="0" borderId="41" xfId="3" applyNumberFormat="1" applyFont="1" applyFill="1" applyBorder="1" applyAlignment="1">
      <alignment vertical="center"/>
    </xf>
    <xf numFmtId="3" fontId="7" fillId="0" borderId="43" xfId="3" applyNumberFormat="1" applyFont="1" applyFill="1" applyBorder="1" applyAlignment="1">
      <alignment vertical="center"/>
    </xf>
    <xf numFmtId="3" fontId="10" fillId="2" borderId="43" xfId="4" applyNumberFormat="1" applyFont="1" applyFill="1" applyBorder="1" applyAlignment="1">
      <alignment vertical="center" wrapText="1"/>
    </xf>
    <xf numFmtId="3" fontId="2" fillId="2" borderId="51" xfId="4" applyNumberFormat="1" applyFont="1" applyFill="1" applyBorder="1" applyAlignment="1">
      <alignment vertical="center" wrapText="1"/>
    </xf>
    <xf numFmtId="3" fontId="2" fillId="2" borderId="35" xfId="4" applyNumberFormat="1" applyFont="1" applyFill="1" applyBorder="1" applyAlignment="1">
      <alignment vertical="center" wrapText="1"/>
    </xf>
    <xf numFmtId="3" fontId="7" fillId="0" borderId="48" xfId="3" applyNumberFormat="1" applyFont="1" applyFill="1" applyBorder="1" applyAlignment="1">
      <alignment vertical="center"/>
    </xf>
    <xf numFmtId="3" fontId="9" fillId="2" borderId="43" xfId="4" applyNumberFormat="1" applyFont="1" applyFill="1" applyBorder="1" applyAlignment="1">
      <alignment vertical="center" wrapText="1"/>
    </xf>
    <xf numFmtId="3" fontId="2" fillId="2" borderId="43" xfId="4" applyNumberFormat="1" applyFont="1" applyFill="1" applyBorder="1" applyAlignment="1">
      <alignment vertical="center" wrapText="1"/>
    </xf>
    <xf numFmtId="3" fontId="7" fillId="0" borderId="12" xfId="3" applyNumberFormat="1" applyFont="1" applyFill="1" applyBorder="1" applyAlignment="1">
      <alignment vertical="center"/>
    </xf>
    <xf numFmtId="9" fontId="7" fillId="0" borderId="17" xfId="2" applyNumberFormat="1" applyFont="1" applyFill="1" applyBorder="1" applyAlignment="1">
      <alignment vertical="center"/>
    </xf>
    <xf numFmtId="9" fontId="10" fillId="2" borderId="17" xfId="2" applyFont="1" applyFill="1" applyBorder="1" applyAlignment="1">
      <alignment vertical="center" wrapText="1"/>
    </xf>
    <xf numFmtId="9" fontId="2" fillId="2" borderId="22" xfId="2" applyFont="1" applyFill="1" applyBorder="1" applyAlignment="1">
      <alignment vertical="center" wrapText="1"/>
    </xf>
    <xf numFmtId="9" fontId="2" fillId="2" borderId="27" xfId="2" applyFont="1" applyFill="1" applyBorder="1" applyAlignment="1">
      <alignment vertical="center" wrapText="1"/>
    </xf>
    <xf numFmtId="3" fontId="7" fillId="0" borderId="29" xfId="3" applyNumberFormat="1" applyFont="1" applyFill="1" applyBorder="1" applyAlignment="1">
      <alignment vertical="center"/>
    </xf>
    <xf numFmtId="9" fontId="7" fillId="0" borderId="17" xfId="2" applyFont="1" applyFill="1" applyBorder="1" applyAlignment="1">
      <alignment vertical="center"/>
    </xf>
    <xf numFmtId="3" fontId="9" fillId="2" borderId="17" xfId="4" applyNumberFormat="1" applyFont="1" applyFill="1" applyBorder="1" applyAlignment="1">
      <alignment vertical="center" wrapText="1"/>
    </xf>
    <xf numFmtId="3" fontId="2" fillId="2" borderId="17" xfId="4" applyNumberFormat="1" applyFont="1" applyFill="1" applyBorder="1" applyAlignment="1">
      <alignment vertical="center" wrapText="1"/>
    </xf>
    <xf numFmtId="3" fontId="2" fillId="2" borderId="22" xfId="4" applyNumberFormat="1" applyFont="1" applyFill="1" applyBorder="1" applyAlignment="1">
      <alignment vertical="center" wrapText="1"/>
    </xf>
    <xf numFmtId="9" fontId="7" fillId="0" borderId="43" xfId="2" applyFont="1" applyFill="1" applyBorder="1" applyAlignment="1">
      <alignment vertical="center"/>
    </xf>
    <xf numFmtId="0" fontId="2" fillId="6" borderId="5" xfId="3" applyFont="1" applyFill="1" applyBorder="1" applyAlignment="1">
      <alignment horizontal="center" vertical="center" shrinkToFit="1"/>
    </xf>
    <xf numFmtId="14" fontId="2" fillId="6" borderId="9" xfId="3" applyNumberFormat="1" applyFont="1" applyFill="1" applyBorder="1" applyAlignment="1">
      <alignment horizontal="center" vertical="center" shrinkToFit="1"/>
    </xf>
    <xf numFmtId="0" fontId="2" fillId="6" borderId="4" xfId="3" applyFont="1" applyFill="1" applyBorder="1" applyAlignment="1">
      <alignment horizontal="center" vertical="center" shrinkToFit="1"/>
    </xf>
    <xf numFmtId="14" fontId="2" fillId="6" borderId="6" xfId="3" applyNumberFormat="1" applyFont="1" applyFill="1" applyBorder="1" applyAlignment="1">
      <alignment horizontal="center" vertical="center" shrinkToFit="1"/>
    </xf>
    <xf numFmtId="9" fontId="7" fillId="0" borderId="43" xfId="2" applyNumberFormat="1" applyFont="1" applyFill="1" applyBorder="1" applyAlignment="1">
      <alignment vertical="center"/>
    </xf>
    <xf numFmtId="9" fontId="10" fillId="2" borderId="43" xfId="2" applyFont="1" applyFill="1" applyBorder="1" applyAlignment="1">
      <alignment vertical="center" wrapText="1"/>
    </xf>
    <xf numFmtId="9" fontId="2" fillId="2" borderId="51" xfId="2" applyFont="1" applyFill="1" applyBorder="1" applyAlignment="1">
      <alignment vertical="center" wrapText="1"/>
    </xf>
    <xf numFmtId="9" fontId="2" fillId="2" borderId="35" xfId="2" applyFont="1" applyFill="1" applyBorder="1" applyAlignment="1">
      <alignment vertical="center" wrapText="1"/>
    </xf>
    <xf numFmtId="0" fontId="2" fillId="6" borderId="46" xfId="3" applyFont="1" applyFill="1" applyBorder="1" applyAlignment="1">
      <alignment horizontal="center" vertical="center" shrinkToFit="1"/>
    </xf>
    <xf numFmtId="0" fontId="2" fillId="6" borderId="30" xfId="3" applyFont="1" applyFill="1" applyBorder="1" applyAlignment="1">
      <alignment horizontal="center" vertical="center" shrinkToFit="1"/>
    </xf>
    <xf numFmtId="14" fontId="2" fillId="6" borderId="38" xfId="3" applyNumberFormat="1" applyFont="1" applyFill="1" applyBorder="1" applyAlignment="1">
      <alignment horizontal="center" vertical="center" shrinkToFit="1"/>
    </xf>
    <xf numFmtId="14" fontId="2" fillId="6" borderId="10" xfId="3" applyNumberFormat="1" applyFont="1" applyFill="1" applyBorder="1" applyAlignment="1">
      <alignment horizontal="center" vertical="center" shrinkToFit="1"/>
    </xf>
    <xf numFmtId="3" fontId="7" fillId="0" borderId="40" xfId="3" applyNumberFormat="1" applyFont="1" applyFill="1" applyBorder="1" applyAlignment="1">
      <alignment vertical="center"/>
    </xf>
    <xf numFmtId="3" fontId="7" fillId="0" borderId="42" xfId="3" applyNumberFormat="1" applyFont="1" applyFill="1" applyBorder="1" applyAlignment="1">
      <alignment vertical="center"/>
    </xf>
    <xf numFmtId="3" fontId="10" fillId="2" borderId="42" xfId="4" applyNumberFormat="1" applyFont="1" applyFill="1" applyBorder="1" applyAlignment="1">
      <alignment vertical="center" wrapText="1"/>
    </xf>
    <xf numFmtId="3" fontId="7" fillId="0" borderId="46" xfId="3" applyNumberFormat="1" applyFont="1" applyFill="1" applyBorder="1" applyAlignment="1">
      <alignment vertical="center"/>
    </xf>
    <xf numFmtId="3" fontId="2" fillId="2" borderId="44" xfId="4" applyNumberFormat="1" applyFont="1" applyFill="1" applyBorder="1" applyAlignment="1">
      <alignment vertical="center" wrapText="1"/>
    </xf>
    <xf numFmtId="3" fontId="9" fillId="2" borderId="42" xfId="4" applyNumberFormat="1" applyFont="1" applyFill="1" applyBorder="1" applyAlignment="1">
      <alignment vertical="center" wrapText="1"/>
    </xf>
    <xf numFmtId="3" fontId="2" fillId="2" borderId="42" xfId="4" applyNumberFormat="1" applyFont="1" applyFill="1" applyBorder="1" applyAlignment="1">
      <alignment vertical="center" wrapText="1"/>
    </xf>
    <xf numFmtId="9" fontId="7" fillId="0" borderId="18" xfId="2" applyNumberFormat="1" applyFont="1" applyFill="1" applyBorder="1" applyAlignment="1">
      <alignment vertical="center"/>
    </xf>
    <xf numFmtId="9" fontId="10" fillId="2" borderId="18" xfId="2" applyFont="1" applyFill="1" applyBorder="1" applyAlignment="1">
      <alignment vertical="center" wrapText="1"/>
    </xf>
    <xf numFmtId="9" fontId="2" fillId="2" borderId="23" xfId="2" applyFont="1" applyFill="1" applyBorder="1" applyAlignment="1">
      <alignment vertical="center" wrapText="1"/>
    </xf>
    <xf numFmtId="9" fontId="2" fillId="2" borderId="28" xfId="2" applyFont="1" applyFill="1" applyBorder="1" applyAlignment="1">
      <alignment vertical="center" wrapText="1"/>
    </xf>
    <xf numFmtId="9" fontId="7" fillId="0" borderId="18" xfId="2" applyFont="1" applyFill="1" applyBorder="1" applyAlignment="1">
      <alignment vertical="center"/>
    </xf>
    <xf numFmtId="3" fontId="2" fillId="2" borderId="27" xfId="4" applyNumberFormat="1" applyFont="1" applyFill="1" applyBorder="1" applyAlignment="1">
      <alignment vertical="center" wrapText="1"/>
    </xf>
    <xf numFmtId="3" fontId="2" fillId="2" borderId="32" xfId="4" applyNumberFormat="1" applyFont="1" applyFill="1" applyBorder="1" applyAlignment="1">
      <alignment vertical="center" wrapText="1"/>
    </xf>
    <xf numFmtId="3" fontId="7" fillId="0" borderId="14" xfId="3" applyNumberFormat="1" applyFont="1" applyFill="1" applyBorder="1" applyAlignment="1">
      <alignment horizontal="right" vertical="center"/>
    </xf>
    <xf numFmtId="3" fontId="7" fillId="0" borderId="19" xfId="3" applyNumberFormat="1" applyFont="1" applyFill="1" applyBorder="1" applyAlignment="1">
      <alignment horizontal="right" vertical="center"/>
    </xf>
    <xf numFmtId="3" fontId="7" fillId="0" borderId="19" xfId="3" quotePrefix="1" applyNumberFormat="1" applyFont="1" applyFill="1" applyBorder="1" applyAlignment="1">
      <alignment horizontal="right" vertical="center"/>
    </xf>
    <xf numFmtId="0" fontId="7" fillId="0" borderId="19" xfId="3" quotePrefix="1" applyFont="1" applyFill="1" applyBorder="1" applyAlignment="1">
      <alignment horizontal="right" vertical="center"/>
    </xf>
    <xf numFmtId="3" fontId="9" fillId="2" borderId="19" xfId="4" applyNumberFormat="1" applyFont="1" applyFill="1" applyBorder="1" applyAlignment="1">
      <alignment horizontal="right" vertical="center" wrapText="1"/>
    </xf>
    <xf numFmtId="3" fontId="7" fillId="0" borderId="20" xfId="3" applyNumberFormat="1" applyFont="1" applyFill="1" applyBorder="1" applyAlignment="1">
      <alignment horizontal="right" vertical="center"/>
    </xf>
    <xf numFmtId="3" fontId="2" fillId="2" borderId="19" xfId="4" applyNumberFormat="1" applyFont="1" applyFill="1" applyBorder="1" applyAlignment="1">
      <alignment horizontal="right" vertical="center" wrapText="1"/>
    </xf>
    <xf numFmtId="3" fontId="0" fillId="0" borderId="30" xfId="0" applyNumberFormat="1" applyBorder="1"/>
    <xf numFmtId="3" fontId="7" fillId="0" borderId="12" xfId="3" applyNumberFormat="1" applyFont="1" applyFill="1" applyBorder="1" applyAlignment="1">
      <alignment horizontal="right" vertical="center"/>
    </xf>
    <xf numFmtId="3" fontId="7" fillId="0" borderId="17" xfId="3" quotePrefix="1" applyNumberFormat="1" applyFont="1" applyFill="1" applyBorder="1" applyAlignment="1">
      <alignment horizontal="right" vertical="center"/>
    </xf>
    <xf numFmtId="0" fontId="7" fillId="0" borderId="17" xfId="3" quotePrefix="1" applyFont="1" applyFill="1" applyBorder="1" applyAlignment="1">
      <alignment horizontal="right" vertical="center"/>
    </xf>
    <xf numFmtId="3" fontId="9" fillId="2" borderId="17" xfId="4" applyNumberFormat="1" applyFont="1" applyFill="1" applyBorder="1" applyAlignment="1">
      <alignment horizontal="right" vertical="center" wrapText="1"/>
    </xf>
    <xf numFmtId="3" fontId="2" fillId="2" borderId="27" xfId="4" applyNumberFormat="1" applyFont="1" applyFill="1" applyBorder="1" applyAlignment="1">
      <alignment horizontal="right" vertical="center" wrapText="1"/>
    </xf>
    <xf numFmtId="3" fontId="9" fillId="2" borderId="49" xfId="4" applyNumberFormat="1" applyFont="1" applyFill="1" applyBorder="1" applyAlignment="1">
      <alignment horizontal="right" vertical="center" wrapText="1"/>
    </xf>
    <xf numFmtId="3" fontId="7" fillId="0" borderId="42" xfId="3" applyNumberFormat="1" applyFont="1" applyFill="1" applyBorder="1" applyAlignment="1">
      <alignment horizontal="right" vertical="center"/>
    </xf>
    <xf numFmtId="3" fontId="9" fillId="2" borderId="42" xfId="4" applyNumberFormat="1" applyFont="1" applyFill="1" applyBorder="1" applyAlignment="1">
      <alignment horizontal="right" vertical="center" wrapText="1"/>
    </xf>
    <xf numFmtId="3" fontId="7" fillId="0" borderId="13" xfId="3" applyNumberFormat="1" applyFont="1" applyFill="1" applyBorder="1" applyAlignment="1">
      <alignment horizontal="right" vertical="center"/>
    </xf>
    <xf numFmtId="3" fontId="7" fillId="0" borderId="18" xfId="3" applyNumberFormat="1" applyFont="1" applyFill="1" applyBorder="1" applyAlignment="1">
      <alignment horizontal="right" vertical="center"/>
    </xf>
    <xf numFmtId="3" fontId="7" fillId="0" borderId="18" xfId="3" quotePrefix="1" applyNumberFormat="1" applyFont="1" applyFill="1" applyBorder="1" applyAlignment="1">
      <alignment horizontal="right" vertical="center"/>
    </xf>
    <xf numFmtId="0" fontId="7" fillId="0" borderId="18" xfId="3" quotePrefix="1" applyFont="1" applyFill="1" applyBorder="1" applyAlignment="1">
      <alignment horizontal="right" vertical="center"/>
    </xf>
    <xf numFmtId="3" fontId="9" fillId="2" borderId="18" xfId="4" applyNumberFormat="1" applyFont="1" applyFill="1" applyBorder="1" applyAlignment="1">
      <alignment horizontal="right" vertical="center" wrapText="1"/>
    </xf>
    <xf numFmtId="3" fontId="2" fillId="2" borderId="18" xfId="4" applyNumberFormat="1" applyFont="1" applyFill="1" applyBorder="1" applyAlignment="1">
      <alignment horizontal="right" vertical="center" wrapText="1"/>
    </xf>
    <xf numFmtId="9" fontId="7" fillId="0" borderId="17" xfId="2" applyFont="1" applyFill="1" applyBorder="1" applyAlignment="1">
      <alignment horizontal="right" vertical="center"/>
    </xf>
    <xf numFmtId="9" fontId="7" fillId="0" borderId="17" xfId="2" quotePrefix="1" applyFont="1" applyFill="1" applyBorder="1" applyAlignment="1">
      <alignment horizontal="right" vertical="center"/>
    </xf>
    <xf numFmtId="9" fontId="9" fillId="2" borderId="17" xfId="2" applyFont="1" applyFill="1" applyBorder="1" applyAlignment="1">
      <alignment horizontal="right" vertical="center" wrapText="1"/>
    </xf>
    <xf numFmtId="3" fontId="7" fillId="0" borderId="15" xfId="3" applyNumberFormat="1" applyFont="1" applyFill="1" applyBorder="1" applyAlignment="1">
      <alignment horizontal="right" vertical="center"/>
    </xf>
    <xf numFmtId="3" fontId="7" fillId="0" borderId="20" xfId="3" quotePrefix="1" applyNumberFormat="1" applyFont="1" applyFill="1" applyBorder="1" applyAlignment="1">
      <alignment horizontal="right" vertical="center"/>
    </xf>
    <xf numFmtId="0" fontId="7" fillId="0" borderId="20" xfId="3" quotePrefix="1" applyFont="1" applyFill="1" applyBorder="1" applyAlignment="1">
      <alignment horizontal="right" vertical="center"/>
    </xf>
    <xf numFmtId="9" fontId="7" fillId="0" borderId="4" xfId="2" applyFont="1" applyFill="1" applyBorder="1" applyAlignment="1">
      <alignment horizontal="right" vertical="center"/>
    </xf>
    <xf numFmtId="9" fontId="7" fillId="0" borderId="16" xfId="2" applyFont="1" applyFill="1" applyBorder="1" applyAlignment="1">
      <alignment horizontal="right" vertical="center"/>
    </xf>
    <xf numFmtId="9" fontId="7" fillId="0" borderId="16" xfId="2" quotePrefix="1" applyFont="1" applyFill="1" applyBorder="1" applyAlignment="1">
      <alignment horizontal="right" vertical="center"/>
    </xf>
    <xf numFmtId="9" fontId="9" fillId="2" borderId="16" xfId="2" applyFont="1" applyFill="1" applyBorder="1" applyAlignment="1">
      <alignment horizontal="right" vertical="center" wrapText="1"/>
    </xf>
    <xf numFmtId="3" fontId="2" fillId="2" borderId="34" xfId="4" applyNumberFormat="1" applyFont="1" applyFill="1" applyBorder="1" applyAlignment="1">
      <alignment horizontal="right" vertical="center" wrapText="1"/>
    </xf>
    <xf numFmtId="9" fontId="7" fillId="0" borderId="19" xfId="2" applyFont="1" applyFill="1" applyBorder="1" applyAlignment="1">
      <alignment horizontal="right" vertical="center"/>
    </xf>
    <xf numFmtId="9" fontId="9" fillId="2" borderId="19" xfId="2" applyFont="1" applyFill="1" applyBorder="1" applyAlignment="1">
      <alignment horizontal="right" vertical="center" wrapText="1"/>
    </xf>
    <xf numFmtId="9" fontId="7" fillId="0" borderId="50" xfId="2" applyFont="1" applyFill="1" applyBorder="1" applyAlignment="1">
      <alignment horizontal="right" vertical="center"/>
    </xf>
    <xf numFmtId="9" fontId="7" fillId="0" borderId="49" xfId="2" applyFont="1" applyFill="1" applyBorder="1" applyAlignment="1">
      <alignment horizontal="right" vertical="center"/>
    </xf>
    <xf numFmtId="9" fontId="7" fillId="0" borderId="49" xfId="2" quotePrefix="1" applyFont="1" applyFill="1" applyBorder="1" applyAlignment="1">
      <alignment horizontal="right" vertical="center"/>
    </xf>
    <xf numFmtId="9" fontId="9" fillId="2" borderId="49" xfId="2" applyFont="1" applyFill="1" applyBorder="1" applyAlignment="1">
      <alignment horizontal="right" vertical="center" wrapText="1"/>
    </xf>
    <xf numFmtId="9" fontId="2" fillId="2" borderId="49" xfId="2" applyFont="1" applyFill="1" applyBorder="1" applyAlignment="1">
      <alignment horizontal="right" vertical="center" wrapText="1"/>
    </xf>
    <xf numFmtId="9" fontId="7" fillId="0" borderId="12" xfId="2" applyFont="1" applyFill="1" applyBorder="1" applyAlignment="1">
      <alignment horizontal="right" vertical="center"/>
    </xf>
    <xf numFmtId="9" fontId="2" fillId="2" borderId="17" xfId="2" applyFont="1" applyFill="1" applyBorder="1" applyAlignment="1">
      <alignment horizontal="right" vertical="center" wrapText="1"/>
    </xf>
    <xf numFmtId="9" fontId="2" fillId="2" borderId="19" xfId="2" applyFont="1" applyFill="1" applyBorder="1" applyAlignment="1">
      <alignment horizontal="right" vertical="center" wrapText="1"/>
    </xf>
    <xf numFmtId="3" fontId="2" fillId="2" borderId="33" xfId="4" applyNumberFormat="1" applyFont="1" applyFill="1" applyBorder="1" applyAlignment="1">
      <alignment horizontal="right" vertical="center" wrapText="1"/>
    </xf>
    <xf numFmtId="3" fontId="0" fillId="0" borderId="3" xfId="0" applyNumberFormat="1" applyBorder="1"/>
    <xf numFmtId="3" fontId="2" fillId="2" borderId="28" xfId="4" applyNumberFormat="1" applyFont="1" applyFill="1" applyBorder="1" applyAlignment="1">
      <alignment horizontal="right" vertical="center" wrapText="1"/>
    </xf>
    <xf numFmtId="169" fontId="9" fillId="2" borderId="16" xfId="1" applyNumberFormat="1" applyFont="1" applyFill="1" applyBorder="1" applyAlignment="1">
      <alignment horizontal="right" vertical="center" wrapText="1"/>
    </xf>
    <xf numFmtId="1" fontId="9" fillId="2" borderId="16" xfId="1" applyNumberFormat="1" applyFont="1" applyFill="1" applyBorder="1" applyAlignment="1">
      <alignment horizontal="right" vertical="center" wrapText="1"/>
    </xf>
    <xf numFmtId="169" fontId="7" fillId="0" borderId="16" xfId="1" applyNumberFormat="1" applyFont="1" applyFill="1" applyBorder="1" applyAlignment="1">
      <alignment horizontal="right" vertical="center"/>
    </xf>
    <xf numFmtId="3" fontId="0" fillId="0" borderId="4" xfId="0" applyNumberFormat="1" applyBorder="1"/>
    <xf numFmtId="3" fontId="9" fillId="4" borderId="16" xfId="4" applyNumberFormat="1" applyFont="1" applyFill="1" applyBorder="1" applyAlignment="1">
      <alignment horizontal="right" vertical="center" wrapText="1"/>
    </xf>
    <xf numFmtId="9" fontId="2" fillId="2" borderId="24" xfId="2" applyFont="1" applyFill="1" applyBorder="1" applyAlignment="1">
      <alignment horizontal="right" vertical="center" wrapText="1"/>
    </xf>
    <xf numFmtId="9" fontId="2" fillId="2" borderId="55" xfId="2" applyFont="1" applyFill="1" applyBorder="1" applyAlignment="1">
      <alignment horizontal="right" vertical="center" wrapText="1"/>
    </xf>
    <xf numFmtId="9" fontId="2" fillId="2" borderId="22" xfId="2" applyFont="1" applyFill="1" applyBorder="1" applyAlignment="1">
      <alignment horizontal="right" vertical="center" wrapText="1"/>
    </xf>
    <xf numFmtId="9" fontId="2" fillId="2" borderId="47" xfId="2" applyFont="1" applyFill="1" applyBorder="1" applyAlignment="1">
      <alignment horizontal="right" vertical="center" wrapText="1"/>
    </xf>
    <xf numFmtId="9" fontId="2" fillId="2" borderId="53" xfId="2" applyFont="1" applyFill="1" applyBorder="1" applyAlignment="1">
      <alignment horizontal="right" vertical="center" wrapText="1"/>
    </xf>
    <xf numFmtId="9" fontId="2" fillId="2" borderId="27" xfId="2" applyFont="1" applyFill="1" applyBorder="1" applyAlignment="1">
      <alignment horizontal="right" vertical="center" wrapText="1"/>
    </xf>
    <xf numFmtId="0" fontId="4" fillId="0" borderId="56" xfId="3" quotePrefix="1" applyFont="1" applyFill="1" applyBorder="1" applyAlignment="1">
      <alignment horizontal="center" vertical="center"/>
    </xf>
    <xf numFmtId="0" fontId="4" fillId="0" borderId="21" xfId="3" applyFont="1" applyFill="1" applyBorder="1" applyAlignment="1">
      <alignment horizontal="left" vertical="center"/>
    </xf>
    <xf numFmtId="3" fontId="2" fillId="2" borderId="51" xfId="4" applyNumberFormat="1" applyFont="1" applyFill="1" applyBorder="1" applyAlignment="1">
      <alignment horizontal="right" vertical="center" wrapText="1"/>
    </xf>
    <xf numFmtId="3" fontId="2" fillId="2" borderId="23" xfId="4" applyNumberFormat="1" applyFont="1" applyFill="1" applyBorder="1" applyAlignment="1">
      <alignment horizontal="right" vertical="center" wrapText="1"/>
    </xf>
    <xf numFmtId="3" fontId="2" fillId="2" borderId="21" xfId="4" applyNumberFormat="1" applyFont="1" applyFill="1" applyBorder="1" applyAlignment="1">
      <alignment horizontal="right" vertical="center" wrapText="1"/>
    </xf>
    <xf numFmtId="3" fontId="2" fillId="2" borderId="25" xfId="4" applyNumberFormat="1" applyFont="1" applyFill="1" applyBorder="1" applyAlignment="1">
      <alignment horizontal="right" vertical="center" wrapText="1"/>
    </xf>
    <xf numFmtId="9" fontId="2" fillId="4" borderId="5" xfId="2" applyFont="1" applyFill="1" applyBorder="1" applyAlignment="1">
      <alignment horizontal="right" vertical="center" wrapText="1"/>
    </xf>
    <xf numFmtId="9" fontId="2" fillId="4" borderId="57" xfId="2" applyFont="1" applyFill="1" applyBorder="1" applyAlignment="1">
      <alignment horizontal="right" vertical="center" wrapText="1"/>
    </xf>
    <xf numFmtId="9" fontId="2" fillId="4" borderId="29" xfId="2" applyFont="1" applyFill="1" applyBorder="1" applyAlignment="1">
      <alignment horizontal="right" vertical="center" wrapText="1"/>
    </xf>
    <xf numFmtId="9" fontId="2" fillId="2" borderId="8" xfId="2" applyFont="1" applyFill="1" applyBorder="1" applyAlignment="1">
      <alignment vertical="center" wrapText="1"/>
    </xf>
    <xf numFmtId="9" fontId="2" fillId="2" borderId="39" xfId="2" applyFont="1" applyFill="1" applyBorder="1" applyAlignment="1">
      <alignment vertical="center" wrapText="1"/>
    </xf>
    <xf numFmtId="9" fontId="2" fillId="2" borderId="12" xfId="2" applyFont="1" applyFill="1" applyBorder="1" applyAlignment="1">
      <alignment vertical="center" wrapText="1"/>
    </xf>
    <xf numFmtId="3" fontId="2" fillId="2" borderId="49" xfId="4" applyNumberFormat="1" applyFont="1" applyFill="1" applyBorder="1" applyAlignment="1">
      <alignment vertical="center" wrapText="1"/>
    </xf>
    <xf numFmtId="9" fontId="2" fillId="2" borderId="19" xfId="2" applyFont="1" applyFill="1" applyBorder="1" applyAlignment="1">
      <alignment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12" fillId="2" borderId="28" xfId="0" applyFont="1" applyFill="1" applyBorder="1" applyAlignment="1">
      <alignment horizontal="center" vertical="center"/>
    </xf>
    <xf numFmtId="0" fontId="12" fillId="2" borderId="53" xfId="0" applyFont="1" applyFill="1" applyBorder="1" applyAlignment="1">
      <alignment horizontal="center" vertical="center"/>
    </xf>
    <xf numFmtId="0" fontId="12" fillId="2" borderId="54" xfId="0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/>
    </xf>
    <xf numFmtId="0" fontId="4" fillId="0" borderId="2" xfId="3" applyFont="1" applyFill="1" applyBorder="1" applyAlignment="1">
      <alignment horizontal="center" vertical="center" wrapText="1"/>
    </xf>
    <xf numFmtId="0" fontId="4" fillId="0" borderId="7" xfId="3" applyFont="1" applyFill="1" applyBorder="1" applyAlignment="1">
      <alignment horizontal="center" vertical="center" wrapText="1"/>
    </xf>
    <xf numFmtId="0" fontId="5" fillId="6" borderId="52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168" fontId="4" fillId="0" borderId="52" xfId="3" applyNumberFormat="1" applyFont="1" applyFill="1" applyBorder="1" applyAlignment="1">
      <alignment horizontal="center" vertical="center" wrapText="1"/>
    </xf>
    <xf numFmtId="168" fontId="4" fillId="0" borderId="8" xfId="3" applyNumberFormat="1" applyFont="1" applyFill="1" applyBorder="1" applyAlignment="1">
      <alignment horizontal="center" vertical="center" wrapText="1"/>
    </xf>
    <xf numFmtId="0" fontId="4" fillId="0" borderId="36" xfId="3" applyFont="1" applyFill="1" applyBorder="1" applyAlignment="1">
      <alignment horizontal="center" vertical="center"/>
    </xf>
    <xf numFmtId="0" fontId="4" fillId="0" borderId="38" xfId="3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 wrapText="1"/>
    </xf>
    <xf numFmtId="0" fontId="4" fillId="0" borderId="6" xfId="3" applyFont="1" applyFill="1" applyBorder="1" applyAlignment="1">
      <alignment horizontal="center" vertical="center" wrapText="1"/>
    </xf>
    <xf numFmtId="0" fontId="2" fillId="0" borderId="37" xfId="3" applyFont="1" applyBorder="1" applyAlignment="1">
      <alignment horizontal="center" vertical="center" wrapText="1" shrinkToFit="1"/>
    </xf>
    <xf numFmtId="0" fontId="2" fillId="0" borderId="39" xfId="3" applyFont="1" applyBorder="1" applyAlignment="1">
      <alignment horizontal="center" vertical="center" wrapText="1" shrinkToFit="1"/>
    </xf>
    <xf numFmtId="0" fontId="5" fillId="6" borderId="37" xfId="0" applyFont="1" applyFill="1" applyBorder="1" applyAlignment="1">
      <alignment horizontal="center" vertical="center" wrapText="1"/>
    </xf>
    <xf numFmtId="0" fontId="5" fillId="6" borderId="39" xfId="0" applyFont="1" applyFill="1" applyBorder="1" applyAlignment="1">
      <alignment horizontal="center" vertical="center" wrapText="1"/>
    </xf>
  </cellXfs>
  <cellStyles count="5">
    <cellStyle name="Ezres" xfId="1" builtinId="3"/>
    <cellStyle name="Normál" xfId="0" builtinId="0"/>
    <cellStyle name="Normál 2" xfId="3"/>
    <cellStyle name="Normál_12dmelléklet" xfId="4"/>
    <cellStyle name="Százalék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idtn&#233;%20Nagy%20Ter&#233;zia/Documents/2021/2021_RN&#214;/2021_I_F&#201;_RN&#214;/2021_I_F&#201;_RN&#214;_TER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IADÁSOK"/>
      <sheetName val="BEVÉTELEK"/>
      <sheetName val="2021.01.01."/>
      <sheetName val="2021.08.27."/>
      <sheetName val="2021.08.31.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4"/>
  <sheetViews>
    <sheetView zoomScale="85" zoomScaleNormal="85" workbookViewId="0"/>
  </sheetViews>
  <sheetFormatPr defaultRowHeight="15" x14ac:dyDescent="0.25"/>
  <cols>
    <col min="1" max="1" width="64.28515625" bestFit="1" customWidth="1"/>
    <col min="2" max="2" width="9.42578125" customWidth="1"/>
    <col min="3" max="12" width="16.7109375" customWidth="1"/>
  </cols>
  <sheetData>
    <row r="1" spans="1:12" ht="15.75" thickBot="1" x14ac:dyDescent="0.3"/>
    <row r="2" spans="1:12" ht="40.9" customHeight="1" thickBot="1" x14ac:dyDescent="0.3">
      <c r="A2" s="227" t="s">
        <v>408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9"/>
    </row>
    <row r="3" spans="1:12" ht="16.899999999999999" customHeight="1" x14ac:dyDescent="0.25">
      <c r="A3" s="230" t="s">
        <v>1</v>
      </c>
      <c r="B3" s="232" t="s">
        <v>2</v>
      </c>
      <c r="C3" s="2" t="s">
        <v>3</v>
      </c>
      <c r="D3" s="3" t="s">
        <v>4</v>
      </c>
      <c r="E3" s="3" t="s">
        <v>4</v>
      </c>
      <c r="F3" s="106" t="s">
        <v>4</v>
      </c>
      <c r="G3" s="136" t="s">
        <v>5</v>
      </c>
      <c r="H3" s="130" t="s">
        <v>5</v>
      </c>
      <c r="I3" s="137" t="s">
        <v>5</v>
      </c>
      <c r="J3" s="234" t="s">
        <v>404</v>
      </c>
      <c r="K3" s="225" t="s">
        <v>405</v>
      </c>
      <c r="L3" s="225" t="s">
        <v>406</v>
      </c>
    </row>
    <row r="4" spans="1:12" ht="22.15" customHeight="1" thickBot="1" x14ac:dyDescent="0.3">
      <c r="A4" s="231"/>
      <c r="B4" s="233"/>
      <c r="C4" s="4">
        <v>44562</v>
      </c>
      <c r="D4" s="5">
        <v>44742</v>
      </c>
      <c r="E4" s="5">
        <v>44834</v>
      </c>
      <c r="F4" s="107">
        <v>44895</v>
      </c>
      <c r="G4" s="138">
        <v>44742</v>
      </c>
      <c r="H4" s="131">
        <v>44834</v>
      </c>
      <c r="I4" s="139">
        <v>44895</v>
      </c>
      <c r="J4" s="235"/>
      <c r="K4" s="226"/>
      <c r="L4" s="226"/>
    </row>
    <row r="5" spans="1:12" x14ac:dyDescent="0.25">
      <c r="A5" s="6" t="s">
        <v>6</v>
      </c>
      <c r="B5" s="7" t="s">
        <v>7</v>
      </c>
      <c r="C5" s="8"/>
      <c r="D5" s="9"/>
      <c r="E5" s="10"/>
      <c r="F5" s="11"/>
      <c r="G5" s="140"/>
      <c r="H5" s="9"/>
      <c r="I5" s="11"/>
      <c r="J5" s="8"/>
      <c r="K5" s="109"/>
      <c r="L5" s="117"/>
    </row>
    <row r="6" spans="1:12" x14ac:dyDescent="0.25">
      <c r="A6" s="12" t="s">
        <v>8</v>
      </c>
      <c r="B6" s="13" t="s">
        <v>9</v>
      </c>
      <c r="C6" s="14"/>
      <c r="D6" s="15"/>
      <c r="E6" s="16"/>
      <c r="F6" s="17"/>
      <c r="G6" s="141"/>
      <c r="H6" s="15"/>
      <c r="I6" s="17"/>
      <c r="J6" s="14"/>
      <c r="K6" s="110"/>
      <c r="L6" s="102"/>
    </row>
    <row r="7" spans="1:12" x14ac:dyDescent="0.25">
      <c r="A7" s="12" t="s">
        <v>10</v>
      </c>
      <c r="B7" s="13" t="s">
        <v>11</v>
      </c>
      <c r="C7" s="14"/>
      <c r="D7" s="15"/>
      <c r="E7" s="16"/>
      <c r="F7" s="17"/>
      <c r="G7" s="141"/>
      <c r="H7" s="15"/>
      <c r="I7" s="17"/>
      <c r="J7" s="14"/>
      <c r="K7" s="110"/>
      <c r="L7" s="102"/>
    </row>
    <row r="8" spans="1:12" x14ac:dyDescent="0.25">
      <c r="A8" s="18" t="s">
        <v>12</v>
      </c>
      <c r="B8" s="13" t="s">
        <v>13</v>
      </c>
      <c r="C8" s="14"/>
      <c r="D8" s="15"/>
      <c r="E8" s="16"/>
      <c r="F8" s="17"/>
      <c r="G8" s="141"/>
      <c r="H8" s="15"/>
      <c r="I8" s="17"/>
      <c r="J8" s="14"/>
      <c r="K8" s="110"/>
      <c r="L8" s="102"/>
    </row>
    <row r="9" spans="1:12" x14ac:dyDescent="0.25">
      <c r="A9" s="18" t="s">
        <v>14</v>
      </c>
      <c r="B9" s="13" t="s">
        <v>15</v>
      </c>
      <c r="C9" s="14"/>
      <c r="D9" s="15"/>
      <c r="E9" s="16"/>
      <c r="F9" s="17"/>
      <c r="G9" s="141"/>
      <c r="H9" s="15"/>
      <c r="I9" s="17"/>
      <c r="J9" s="14"/>
      <c r="K9" s="110"/>
      <c r="L9" s="102"/>
    </row>
    <row r="10" spans="1:12" x14ac:dyDescent="0.25">
      <c r="A10" s="18" t="s">
        <v>16</v>
      </c>
      <c r="B10" s="13" t="s">
        <v>17</v>
      </c>
      <c r="C10" s="14"/>
      <c r="D10" s="15"/>
      <c r="E10" s="16"/>
      <c r="F10" s="17"/>
      <c r="G10" s="141"/>
      <c r="H10" s="110"/>
      <c r="I10" s="102"/>
      <c r="J10" s="14"/>
      <c r="K10" s="110"/>
      <c r="L10" s="102"/>
    </row>
    <row r="11" spans="1:12" x14ac:dyDescent="0.25">
      <c r="A11" s="18" t="s">
        <v>18</v>
      </c>
      <c r="B11" s="13" t="s">
        <v>19</v>
      </c>
      <c r="C11" s="14"/>
      <c r="D11" s="15"/>
      <c r="E11" s="16"/>
      <c r="F11" s="17"/>
      <c r="G11" s="141"/>
      <c r="H11" s="110"/>
      <c r="I11" s="102"/>
      <c r="J11" s="14"/>
      <c r="K11" s="110"/>
      <c r="L11" s="102"/>
    </row>
    <row r="12" spans="1:12" x14ac:dyDescent="0.25">
      <c r="A12" s="18" t="s">
        <v>20</v>
      </c>
      <c r="B12" s="13" t="s">
        <v>21</v>
      </c>
      <c r="C12" s="14"/>
      <c r="D12" s="15"/>
      <c r="E12" s="16"/>
      <c r="F12" s="17"/>
      <c r="G12" s="141"/>
      <c r="H12" s="110"/>
      <c r="I12" s="102"/>
      <c r="J12" s="14"/>
      <c r="K12" s="110"/>
      <c r="L12" s="102"/>
    </row>
    <row r="13" spans="1:12" x14ac:dyDescent="0.25">
      <c r="A13" s="19" t="s">
        <v>22</v>
      </c>
      <c r="B13" s="13" t="s">
        <v>23</v>
      </c>
      <c r="C13" s="14"/>
      <c r="D13" s="15"/>
      <c r="E13" s="16"/>
      <c r="F13" s="17"/>
      <c r="G13" s="141"/>
      <c r="H13" s="110"/>
      <c r="I13" s="102"/>
      <c r="J13" s="14"/>
      <c r="K13" s="110"/>
      <c r="L13" s="102"/>
    </row>
    <row r="14" spans="1:12" x14ac:dyDescent="0.25">
      <c r="A14" s="19" t="s">
        <v>24</v>
      </c>
      <c r="B14" s="13" t="s">
        <v>25</v>
      </c>
      <c r="C14" s="14"/>
      <c r="D14" s="15"/>
      <c r="E14" s="16"/>
      <c r="F14" s="17"/>
      <c r="G14" s="141"/>
      <c r="H14" s="110"/>
      <c r="I14" s="102"/>
      <c r="J14" s="14"/>
      <c r="K14" s="110"/>
      <c r="L14" s="102"/>
    </row>
    <row r="15" spans="1:12" x14ac:dyDescent="0.25">
      <c r="A15" s="19" t="s">
        <v>26</v>
      </c>
      <c r="B15" s="13" t="s">
        <v>27</v>
      </c>
      <c r="C15" s="14"/>
      <c r="D15" s="15"/>
      <c r="E15" s="16"/>
      <c r="F15" s="17"/>
      <c r="G15" s="141"/>
      <c r="H15" s="110"/>
      <c r="I15" s="102"/>
      <c r="J15" s="14"/>
      <c r="K15" s="110"/>
      <c r="L15" s="102"/>
    </row>
    <row r="16" spans="1:12" x14ac:dyDescent="0.25">
      <c r="A16" s="19" t="s">
        <v>28</v>
      </c>
      <c r="B16" s="13" t="s">
        <v>29</v>
      </c>
      <c r="C16" s="14"/>
      <c r="D16" s="15"/>
      <c r="E16" s="16"/>
      <c r="F16" s="17"/>
      <c r="G16" s="141"/>
      <c r="H16" s="110"/>
      <c r="I16" s="102"/>
      <c r="J16" s="14"/>
      <c r="K16" s="110"/>
      <c r="L16" s="102"/>
    </row>
    <row r="17" spans="1:12" x14ac:dyDescent="0.25">
      <c r="A17" s="19" t="s">
        <v>30</v>
      </c>
      <c r="B17" s="13" t="s">
        <v>31</v>
      </c>
      <c r="C17" s="14"/>
      <c r="D17" s="15"/>
      <c r="E17" s="16"/>
      <c r="F17" s="17"/>
      <c r="G17" s="141"/>
      <c r="H17" s="110"/>
      <c r="I17" s="102"/>
      <c r="J17" s="14"/>
      <c r="K17" s="110"/>
      <c r="L17" s="102"/>
    </row>
    <row r="18" spans="1:12" x14ac:dyDescent="0.25">
      <c r="A18" s="20" t="s">
        <v>32</v>
      </c>
      <c r="B18" s="21" t="s">
        <v>33</v>
      </c>
      <c r="C18" s="22">
        <f>SUM(C5:C17)</f>
        <v>0</v>
      </c>
      <c r="D18" s="23">
        <f>SUM(D5:D17)</f>
        <v>0</v>
      </c>
      <c r="E18" s="23">
        <f t="shared" ref="E18:F18" si="0">SUM(E5:E17)</f>
        <v>0</v>
      </c>
      <c r="F18" s="23">
        <f t="shared" si="0"/>
        <v>0</v>
      </c>
      <c r="G18" s="22">
        <f>SUM(G5:G17)</f>
        <v>0</v>
      </c>
      <c r="H18" s="111">
        <f t="shared" ref="H18:I18" si="1">SUM(H5:H17)</f>
        <v>0</v>
      </c>
      <c r="I18" s="108">
        <f t="shared" si="1"/>
        <v>0</v>
      </c>
      <c r="J18" s="22"/>
      <c r="K18" s="111"/>
      <c r="L18" s="108"/>
    </row>
    <row r="19" spans="1:12" x14ac:dyDescent="0.25">
      <c r="A19" s="19" t="s">
        <v>34</v>
      </c>
      <c r="B19" s="13" t="s">
        <v>35</v>
      </c>
      <c r="C19" s="14">
        <f>+'[1]2021.01.01.'!E10</f>
        <v>0</v>
      </c>
      <c r="D19" s="15">
        <v>0</v>
      </c>
      <c r="E19" s="16">
        <v>0</v>
      </c>
      <c r="F19" s="17">
        <v>0</v>
      </c>
      <c r="G19" s="141">
        <v>0</v>
      </c>
      <c r="H19" s="110">
        <v>0</v>
      </c>
      <c r="I19" s="102">
        <v>0</v>
      </c>
      <c r="J19" s="147"/>
      <c r="K19" s="132"/>
      <c r="L19" s="118"/>
    </row>
    <row r="20" spans="1:12" ht="25.5" x14ac:dyDescent="0.25">
      <c r="A20" s="19" t="s">
        <v>36</v>
      </c>
      <c r="B20" s="13" t="s">
        <v>37</v>
      </c>
      <c r="C20" s="14"/>
      <c r="D20" s="15"/>
      <c r="E20" s="16"/>
      <c r="F20" s="17"/>
      <c r="G20" s="141"/>
      <c r="H20" s="110"/>
      <c r="I20" s="102"/>
      <c r="J20" s="14"/>
      <c r="K20" s="110"/>
      <c r="L20" s="102"/>
    </row>
    <row r="21" spans="1:12" x14ac:dyDescent="0.25">
      <c r="A21" s="26" t="s">
        <v>38</v>
      </c>
      <c r="B21" s="13" t="s">
        <v>39</v>
      </c>
      <c r="C21" s="14"/>
      <c r="D21" s="15"/>
      <c r="E21" s="16"/>
      <c r="F21" s="17"/>
      <c r="G21" s="141"/>
      <c r="H21" s="110"/>
      <c r="I21" s="102"/>
      <c r="J21" s="14"/>
      <c r="K21" s="110"/>
      <c r="L21" s="102"/>
    </row>
    <row r="22" spans="1:12" x14ac:dyDescent="0.25">
      <c r="A22" s="27" t="s">
        <v>40</v>
      </c>
      <c r="B22" s="21" t="s">
        <v>41</v>
      </c>
      <c r="C22" s="22">
        <f>SUM(C19:C21)</f>
        <v>0</v>
      </c>
      <c r="D22" s="23">
        <f>SUM(D19:D21)</f>
        <v>0</v>
      </c>
      <c r="E22" s="24">
        <v>0</v>
      </c>
      <c r="F22" s="25">
        <v>0</v>
      </c>
      <c r="G22" s="142">
        <f>SUM(G19:G21)</f>
        <v>0</v>
      </c>
      <c r="H22" s="111">
        <v>0</v>
      </c>
      <c r="I22" s="108">
        <v>0</v>
      </c>
      <c r="J22" s="148"/>
      <c r="K22" s="133"/>
      <c r="L22" s="119"/>
    </row>
    <row r="23" spans="1:12" ht="15.75" thickBot="1" x14ac:dyDescent="0.3">
      <c r="A23" s="28" t="s">
        <v>42</v>
      </c>
      <c r="B23" s="29" t="s">
        <v>43</v>
      </c>
      <c r="C23" s="30">
        <f>SUM(C22,C18)</f>
        <v>0</v>
      </c>
      <c r="D23" s="31">
        <f>SUM(D22,D18)</f>
        <v>0</v>
      </c>
      <c r="E23" s="31">
        <f t="shared" ref="E23:F23" si="2">SUM(E22,E18)</f>
        <v>0</v>
      </c>
      <c r="F23" s="31">
        <f t="shared" si="2"/>
        <v>0</v>
      </c>
      <c r="G23" s="30">
        <f>SUM(G22,G18)</f>
        <v>0</v>
      </c>
      <c r="H23" s="112">
        <f t="shared" ref="H23:I23" si="3">SUM(H22,H18)</f>
        <v>0</v>
      </c>
      <c r="I23" s="126">
        <f t="shared" si="3"/>
        <v>0</v>
      </c>
      <c r="J23" s="149"/>
      <c r="K23" s="134"/>
      <c r="L23" s="120"/>
    </row>
    <row r="24" spans="1:12" ht="15.75" thickBot="1" x14ac:dyDescent="0.3">
      <c r="A24" s="33" t="s">
        <v>44</v>
      </c>
      <c r="B24" s="34" t="s">
        <v>45</v>
      </c>
      <c r="C24" s="35">
        <f>+C19*0.155</f>
        <v>0</v>
      </c>
      <c r="D24" s="36">
        <v>0</v>
      </c>
      <c r="E24" s="36">
        <v>0</v>
      </c>
      <c r="F24" s="36">
        <v>0</v>
      </c>
      <c r="G24" s="35">
        <f>+G19*0.155*0.9</f>
        <v>0</v>
      </c>
      <c r="H24" s="113">
        <f t="shared" ref="H24:I24" si="4">+H19*0.155*0.9</f>
        <v>0</v>
      </c>
      <c r="I24" s="152">
        <f t="shared" si="4"/>
        <v>0</v>
      </c>
      <c r="J24" s="150"/>
      <c r="K24" s="135"/>
      <c r="L24" s="121"/>
    </row>
    <row r="25" spans="1:12" x14ac:dyDescent="0.25">
      <c r="A25" s="37" t="s">
        <v>46</v>
      </c>
      <c r="B25" s="38" t="s">
        <v>47</v>
      </c>
      <c r="C25" s="39"/>
      <c r="D25" s="40"/>
      <c r="E25" s="41"/>
      <c r="F25" s="42"/>
      <c r="G25" s="143"/>
      <c r="H25" s="114"/>
      <c r="I25" s="122"/>
      <c r="J25" s="39"/>
      <c r="K25" s="114"/>
      <c r="L25" s="122"/>
    </row>
    <row r="26" spans="1:12" x14ac:dyDescent="0.25">
      <c r="A26" s="19" t="s">
        <v>48</v>
      </c>
      <c r="B26" s="13" t="s">
        <v>49</v>
      </c>
      <c r="C26" s="14">
        <v>0</v>
      </c>
      <c r="D26" s="15">
        <v>50000</v>
      </c>
      <c r="E26" s="16">
        <v>50000</v>
      </c>
      <c r="F26" s="17">
        <v>100000</v>
      </c>
      <c r="G26" s="141">
        <v>24793</v>
      </c>
      <c r="H26" s="110">
        <v>33163</v>
      </c>
      <c r="I26" s="102">
        <v>74206</v>
      </c>
      <c r="J26" s="151" t="e">
        <f>+G26/C26</f>
        <v>#DIV/0!</v>
      </c>
      <c r="K26" s="127">
        <f>+H26/D26</f>
        <v>0.66325999999999996</v>
      </c>
      <c r="L26" s="123">
        <f>+I26/E26</f>
        <v>1.4841200000000001</v>
      </c>
    </row>
    <row r="27" spans="1:12" x14ac:dyDescent="0.25">
      <c r="A27" s="19" t="s">
        <v>50</v>
      </c>
      <c r="B27" s="13" t="s">
        <v>51</v>
      </c>
      <c r="C27" s="14"/>
      <c r="D27" s="15"/>
      <c r="E27" s="16"/>
      <c r="F27" s="17"/>
      <c r="G27" s="141"/>
      <c r="H27" s="110"/>
      <c r="I27" s="102"/>
      <c r="J27" s="14"/>
      <c r="K27" s="110"/>
      <c r="L27" s="102"/>
    </row>
    <row r="28" spans="1:12" x14ac:dyDescent="0.25">
      <c r="A28" s="27" t="s">
        <v>52</v>
      </c>
      <c r="B28" s="21" t="s">
        <v>53</v>
      </c>
      <c r="C28" s="23">
        <f t="shared" ref="C28:I28" si="5">SUM(C25:C27)</f>
        <v>0</v>
      </c>
      <c r="D28" s="23">
        <f t="shared" si="5"/>
        <v>50000</v>
      </c>
      <c r="E28" s="23">
        <f t="shared" si="5"/>
        <v>50000</v>
      </c>
      <c r="F28" s="23">
        <f t="shared" si="5"/>
        <v>100000</v>
      </c>
      <c r="G28" s="22">
        <f t="shared" si="5"/>
        <v>24793</v>
      </c>
      <c r="H28" s="111">
        <f t="shared" si="5"/>
        <v>33163</v>
      </c>
      <c r="I28" s="108">
        <f t="shared" si="5"/>
        <v>74206</v>
      </c>
      <c r="J28" s="148" t="e">
        <f>+G28/C28</f>
        <v>#DIV/0!</v>
      </c>
      <c r="K28" s="133">
        <f>+H28/D28</f>
        <v>0.66325999999999996</v>
      </c>
      <c r="L28" s="119">
        <f>+I28/E28</f>
        <v>1.4841200000000001</v>
      </c>
    </row>
    <row r="29" spans="1:12" x14ac:dyDescent="0.25">
      <c r="A29" s="19" t="s">
        <v>54</v>
      </c>
      <c r="B29" s="13" t="s">
        <v>55</v>
      </c>
      <c r="C29" s="14"/>
      <c r="D29" s="15"/>
      <c r="E29" s="16"/>
      <c r="F29" s="17"/>
      <c r="G29" s="141"/>
      <c r="H29" s="110"/>
      <c r="I29" s="102"/>
      <c r="J29" s="14"/>
      <c r="K29" s="110"/>
      <c r="L29" s="102"/>
    </row>
    <row r="30" spans="1:12" x14ac:dyDescent="0.25">
      <c r="A30" s="19" t="s">
        <v>56</v>
      </c>
      <c r="B30" s="13" t="s">
        <v>57</v>
      </c>
      <c r="C30" s="14"/>
      <c r="D30" s="15"/>
      <c r="E30" s="16"/>
      <c r="F30" s="17"/>
      <c r="G30" s="141"/>
      <c r="H30" s="110"/>
      <c r="I30" s="102"/>
      <c r="J30" s="14"/>
      <c r="K30" s="110"/>
      <c r="L30" s="102"/>
    </row>
    <row r="31" spans="1:12" x14ac:dyDescent="0.25">
      <c r="A31" s="27" t="s">
        <v>58</v>
      </c>
      <c r="B31" s="21" t="s">
        <v>59</v>
      </c>
      <c r="C31" s="22">
        <f>SUM(C29:C30)</f>
        <v>0</v>
      </c>
      <c r="D31" s="23">
        <f>SUM(D29:D30)</f>
        <v>0</v>
      </c>
      <c r="E31" s="24">
        <v>0</v>
      </c>
      <c r="F31" s="25">
        <v>0</v>
      </c>
      <c r="G31" s="142">
        <f>SUM(G29:G30)</f>
        <v>0</v>
      </c>
      <c r="H31" s="111">
        <v>0</v>
      </c>
      <c r="I31" s="108">
        <v>0</v>
      </c>
      <c r="J31" s="22"/>
      <c r="K31" s="111"/>
      <c r="L31" s="108"/>
    </row>
    <row r="32" spans="1:12" x14ac:dyDescent="0.25">
      <c r="A32" s="19" t="s">
        <v>60</v>
      </c>
      <c r="B32" s="13" t="s">
        <v>61</v>
      </c>
      <c r="C32" s="14"/>
      <c r="D32" s="15"/>
      <c r="E32" s="16"/>
      <c r="F32" s="17"/>
      <c r="G32" s="141"/>
      <c r="H32" s="110"/>
      <c r="I32" s="102"/>
      <c r="J32" s="14"/>
      <c r="K32" s="110"/>
      <c r="L32" s="102"/>
    </row>
    <row r="33" spans="1:12" x14ac:dyDescent="0.25">
      <c r="A33" s="19" t="s">
        <v>62</v>
      </c>
      <c r="B33" s="13" t="s">
        <v>63</v>
      </c>
      <c r="C33" s="14"/>
      <c r="D33" s="15"/>
      <c r="E33" s="16"/>
      <c r="F33" s="17"/>
      <c r="G33" s="141"/>
      <c r="H33" s="110"/>
      <c r="I33" s="102"/>
      <c r="J33" s="14"/>
      <c r="K33" s="110"/>
      <c r="L33" s="102"/>
    </row>
    <row r="34" spans="1:12" x14ac:dyDescent="0.25">
      <c r="A34" s="19" t="s">
        <v>64</v>
      </c>
      <c r="B34" s="13" t="s">
        <v>65</v>
      </c>
      <c r="C34" s="14"/>
      <c r="D34" s="15"/>
      <c r="E34" s="16"/>
      <c r="F34" s="17"/>
      <c r="G34" s="141"/>
      <c r="H34" s="110"/>
      <c r="I34" s="102"/>
      <c r="J34" s="14"/>
      <c r="K34" s="110"/>
      <c r="L34" s="102"/>
    </row>
    <row r="35" spans="1:12" x14ac:dyDescent="0.25">
      <c r="A35" s="19" t="s">
        <v>66</v>
      </c>
      <c r="B35" s="13" t="s">
        <v>67</v>
      </c>
      <c r="C35" s="14"/>
      <c r="D35" s="15"/>
      <c r="E35" s="16"/>
      <c r="F35" s="17"/>
      <c r="G35" s="141"/>
      <c r="H35" s="110"/>
      <c r="I35" s="102"/>
      <c r="J35" s="14"/>
      <c r="K35" s="110"/>
      <c r="L35" s="102"/>
    </row>
    <row r="36" spans="1:12" x14ac:dyDescent="0.25">
      <c r="A36" s="43" t="s">
        <v>68</v>
      </c>
      <c r="B36" s="13" t="s">
        <v>69</v>
      </c>
      <c r="C36" s="14"/>
      <c r="D36" s="15"/>
      <c r="E36" s="16"/>
      <c r="F36" s="17"/>
      <c r="G36" s="141"/>
      <c r="H36" s="110"/>
      <c r="I36" s="102"/>
      <c r="J36" s="14"/>
      <c r="K36" s="110"/>
      <c r="L36" s="102"/>
    </row>
    <row r="37" spans="1:12" x14ac:dyDescent="0.25">
      <c r="A37" s="26" t="s">
        <v>70</v>
      </c>
      <c r="B37" s="13" t="s">
        <v>71</v>
      </c>
      <c r="C37" s="14"/>
      <c r="D37" s="15"/>
      <c r="E37" s="16"/>
      <c r="F37" s="17"/>
      <c r="G37" s="141"/>
      <c r="H37" s="110"/>
      <c r="I37" s="102"/>
      <c r="J37" s="14"/>
      <c r="K37" s="110"/>
      <c r="L37" s="102"/>
    </row>
    <row r="38" spans="1:12" x14ac:dyDescent="0.25">
      <c r="A38" s="19" t="s">
        <v>72</v>
      </c>
      <c r="B38" s="13" t="s">
        <v>73</v>
      </c>
      <c r="C38" s="14">
        <v>1054594</v>
      </c>
      <c r="D38" s="15">
        <v>994594</v>
      </c>
      <c r="E38" s="105">
        <v>1453788</v>
      </c>
      <c r="F38" s="102">
        <v>1383788</v>
      </c>
      <c r="G38" s="141">
        <v>553355</v>
      </c>
      <c r="H38" s="110">
        <v>805755</v>
      </c>
      <c r="I38" s="102">
        <v>809115</v>
      </c>
      <c r="J38" s="151">
        <f t="shared" ref="J38:L39" si="6">+G38/C38</f>
        <v>0.52470903494614984</v>
      </c>
      <c r="K38" s="127">
        <f t="shared" si="6"/>
        <v>0.81013458758045997</v>
      </c>
      <c r="L38" s="123">
        <f t="shared" si="6"/>
        <v>0.55655638923969653</v>
      </c>
    </row>
    <row r="39" spans="1:12" x14ac:dyDescent="0.25">
      <c r="A39" s="27" t="s">
        <v>74</v>
      </c>
      <c r="B39" s="21" t="s">
        <v>75</v>
      </c>
      <c r="C39" s="22">
        <f t="shared" ref="C39:I39" si="7">SUM(C32:C38)</f>
        <v>1054594</v>
      </c>
      <c r="D39" s="23">
        <f t="shared" si="7"/>
        <v>994594</v>
      </c>
      <c r="E39" s="23">
        <f t="shared" si="7"/>
        <v>1453788</v>
      </c>
      <c r="F39" s="23">
        <f t="shared" si="7"/>
        <v>1383788</v>
      </c>
      <c r="G39" s="142">
        <f t="shared" si="7"/>
        <v>553355</v>
      </c>
      <c r="H39" s="111">
        <f t="shared" si="7"/>
        <v>805755</v>
      </c>
      <c r="I39" s="108">
        <f t="shared" si="7"/>
        <v>809115</v>
      </c>
      <c r="J39" s="148">
        <f t="shared" si="6"/>
        <v>0.52470903494614984</v>
      </c>
      <c r="K39" s="133">
        <f t="shared" si="6"/>
        <v>0.81013458758045997</v>
      </c>
      <c r="L39" s="119">
        <f t="shared" si="6"/>
        <v>0.55655638923969653</v>
      </c>
    </row>
    <row r="40" spans="1:12" x14ac:dyDescent="0.25">
      <c r="A40" s="19" t="s">
        <v>76</v>
      </c>
      <c r="B40" s="13" t="s">
        <v>77</v>
      </c>
      <c r="C40" s="14"/>
      <c r="D40" s="15"/>
      <c r="E40" s="16"/>
      <c r="F40" s="17"/>
      <c r="G40" s="141"/>
      <c r="H40" s="110"/>
      <c r="I40" s="102"/>
      <c r="J40" s="14"/>
      <c r="K40" s="110"/>
      <c r="L40" s="102"/>
    </row>
    <row r="41" spans="1:12" x14ac:dyDescent="0.25">
      <c r="A41" s="19" t="s">
        <v>78</v>
      </c>
      <c r="B41" s="13" t="s">
        <v>79</v>
      </c>
      <c r="C41" s="14"/>
      <c r="D41" s="15"/>
      <c r="E41" s="16"/>
      <c r="F41" s="17"/>
      <c r="G41" s="141"/>
      <c r="H41" s="110"/>
      <c r="I41" s="102"/>
      <c r="J41" s="14"/>
      <c r="K41" s="110"/>
      <c r="L41" s="102"/>
    </row>
    <row r="42" spans="1:12" x14ac:dyDescent="0.25">
      <c r="A42" s="27" t="s">
        <v>80</v>
      </c>
      <c r="B42" s="21" t="s">
        <v>81</v>
      </c>
      <c r="C42" s="22">
        <f>SUM(C40:C41)</f>
        <v>0</v>
      </c>
      <c r="D42" s="23">
        <f>SUM(D40:D41)</f>
        <v>0</v>
      </c>
      <c r="E42" s="24"/>
      <c r="F42" s="25"/>
      <c r="G42" s="142">
        <f>SUM(G40:G41)</f>
        <v>0</v>
      </c>
      <c r="H42" s="111"/>
      <c r="I42" s="108"/>
      <c r="J42" s="22"/>
      <c r="K42" s="111"/>
      <c r="L42" s="108"/>
    </row>
    <row r="43" spans="1:12" x14ac:dyDescent="0.25">
      <c r="A43" s="44" t="s">
        <v>82</v>
      </c>
      <c r="B43" s="13" t="s">
        <v>83</v>
      </c>
      <c r="C43" s="14">
        <v>0</v>
      </c>
      <c r="D43" s="15">
        <v>10000</v>
      </c>
      <c r="E43" s="16">
        <v>10000</v>
      </c>
      <c r="F43" s="17">
        <v>30000</v>
      </c>
      <c r="G43" s="141">
        <v>5207</v>
      </c>
      <c r="H43" s="110">
        <v>7467</v>
      </c>
      <c r="I43" s="102">
        <v>16424</v>
      </c>
      <c r="J43" s="151" t="e">
        <f>+G43/C43</f>
        <v>#DIV/0!</v>
      </c>
      <c r="K43" s="127">
        <f>+H43/D43</f>
        <v>0.74670000000000003</v>
      </c>
      <c r="L43" s="123">
        <f>+I43/E43</f>
        <v>1.6424000000000001</v>
      </c>
    </row>
    <row r="44" spans="1:12" x14ac:dyDescent="0.25">
      <c r="A44" s="44" t="s">
        <v>84</v>
      </c>
      <c r="B44" s="13" t="s">
        <v>85</v>
      </c>
      <c r="C44" s="14"/>
      <c r="D44" s="15"/>
      <c r="E44" s="16"/>
      <c r="F44" s="17"/>
      <c r="G44" s="141"/>
      <c r="H44" s="110"/>
      <c r="I44" s="102"/>
      <c r="J44" s="14"/>
      <c r="K44" s="110"/>
      <c r="L44" s="102"/>
    </row>
    <row r="45" spans="1:12" x14ac:dyDescent="0.25">
      <c r="A45" s="19" t="s">
        <v>86</v>
      </c>
      <c r="B45" s="13" t="s">
        <v>87</v>
      </c>
      <c r="C45" s="14"/>
      <c r="D45" s="15"/>
      <c r="E45" s="16"/>
      <c r="F45" s="17"/>
      <c r="G45" s="141"/>
      <c r="H45" s="110"/>
      <c r="I45" s="102"/>
      <c r="J45" s="14"/>
      <c r="K45" s="110"/>
      <c r="L45" s="102"/>
    </row>
    <row r="46" spans="1:12" x14ac:dyDescent="0.25">
      <c r="A46" s="19" t="s">
        <v>88</v>
      </c>
      <c r="B46" s="13" t="s">
        <v>89</v>
      </c>
      <c r="C46" s="14"/>
      <c r="D46" s="15"/>
      <c r="E46" s="16"/>
      <c r="F46" s="17"/>
      <c r="G46" s="141"/>
      <c r="H46" s="110"/>
      <c r="I46" s="102"/>
      <c r="J46" s="14"/>
      <c r="K46" s="110"/>
      <c r="L46" s="102"/>
    </row>
    <row r="47" spans="1:12" x14ac:dyDescent="0.25">
      <c r="A47" s="19" t="s">
        <v>90</v>
      </c>
      <c r="B47" s="13" t="s">
        <v>91</v>
      </c>
      <c r="C47" s="14">
        <v>0</v>
      </c>
      <c r="D47" s="15">
        <v>0</v>
      </c>
      <c r="E47" s="16">
        <v>0</v>
      </c>
      <c r="F47" s="17">
        <v>0</v>
      </c>
      <c r="G47" s="141">
        <v>0</v>
      </c>
      <c r="H47" s="110">
        <v>0</v>
      </c>
      <c r="I47" s="102">
        <v>0</v>
      </c>
      <c r="J47" s="151"/>
      <c r="K47" s="127"/>
      <c r="L47" s="123"/>
    </row>
    <row r="48" spans="1:12" x14ac:dyDescent="0.25">
      <c r="A48" s="27" t="s">
        <v>92</v>
      </c>
      <c r="B48" s="21" t="s">
        <v>93</v>
      </c>
      <c r="C48" s="22">
        <f t="shared" ref="C48:I48" si="8">SUM(C43:C47)</f>
        <v>0</v>
      </c>
      <c r="D48" s="23">
        <f t="shared" si="8"/>
        <v>10000</v>
      </c>
      <c r="E48" s="23">
        <f t="shared" si="8"/>
        <v>10000</v>
      </c>
      <c r="F48" s="23">
        <f t="shared" si="8"/>
        <v>30000</v>
      </c>
      <c r="G48" s="142">
        <f t="shared" si="8"/>
        <v>5207</v>
      </c>
      <c r="H48" s="142">
        <f t="shared" si="8"/>
        <v>7467</v>
      </c>
      <c r="I48" s="108">
        <f t="shared" si="8"/>
        <v>16424</v>
      </c>
      <c r="J48" s="148" t="e">
        <f>+G48/C48</f>
        <v>#DIV/0!</v>
      </c>
      <c r="K48" s="133">
        <f>+I48/D48</f>
        <v>1.6424000000000001</v>
      </c>
      <c r="L48" s="119">
        <f>+I48/E48</f>
        <v>1.6424000000000001</v>
      </c>
    </row>
    <row r="49" spans="1:12" ht="15.75" thickBot="1" x14ac:dyDescent="0.3">
      <c r="A49" s="45" t="s">
        <v>94</v>
      </c>
      <c r="B49" s="46" t="s">
        <v>95</v>
      </c>
      <c r="C49" s="47">
        <f t="shared" ref="C49:I49" si="9">SUM(C48,C42,C39,C31,C28)</f>
        <v>1054594</v>
      </c>
      <c r="D49" s="48">
        <f t="shared" si="9"/>
        <v>1054594</v>
      </c>
      <c r="E49" s="48">
        <f t="shared" si="9"/>
        <v>1513788</v>
      </c>
      <c r="F49" s="48">
        <f t="shared" si="9"/>
        <v>1513788</v>
      </c>
      <c r="G49" s="144">
        <f t="shared" si="9"/>
        <v>583355</v>
      </c>
      <c r="H49" s="144">
        <f t="shared" si="9"/>
        <v>846385</v>
      </c>
      <c r="I49" s="153">
        <f t="shared" si="9"/>
        <v>899745</v>
      </c>
      <c r="J49" s="220">
        <f>+G49/C49</f>
        <v>0.55315600126683828</v>
      </c>
      <c r="K49" s="221">
        <f>+H49/D49</f>
        <v>0.80256951964452672</v>
      </c>
      <c r="L49" s="222">
        <f>+I49/E49</f>
        <v>0.59436658237481077</v>
      </c>
    </row>
    <row r="50" spans="1:12" x14ac:dyDescent="0.25">
      <c r="A50" s="49" t="s">
        <v>96</v>
      </c>
      <c r="B50" s="50" t="s">
        <v>97</v>
      </c>
      <c r="C50" s="8"/>
      <c r="D50" s="9"/>
      <c r="E50" s="10"/>
      <c r="F50" s="11"/>
      <c r="G50" s="140"/>
      <c r="H50" s="109"/>
      <c r="I50" s="117"/>
      <c r="J50" s="8"/>
      <c r="K50" s="109"/>
      <c r="L50" s="117"/>
    </row>
    <row r="51" spans="1:12" x14ac:dyDescent="0.25">
      <c r="A51" s="44" t="s">
        <v>98</v>
      </c>
      <c r="B51" s="13" t="s">
        <v>99</v>
      </c>
      <c r="C51" s="14"/>
      <c r="D51" s="15"/>
      <c r="E51" s="16"/>
      <c r="F51" s="17"/>
      <c r="G51" s="141"/>
      <c r="H51" s="110"/>
      <c r="I51" s="102"/>
      <c r="J51" s="14"/>
      <c r="K51" s="110"/>
      <c r="L51" s="102"/>
    </row>
    <row r="52" spans="1:12" x14ac:dyDescent="0.25">
      <c r="A52" s="51" t="s">
        <v>100</v>
      </c>
      <c r="B52" s="13" t="s">
        <v>101</v>
      </c>
      <c r="C52" s="14"/>
      <c r="D52" s="15"/>
      <c r="E52" s="16"/>
      <c r="F52" s="17"/>
      <c r="G52" s="141"/>
      <c r="H52" s="110"/>
      <c r="I52" s="102"/>
      <c r="J52" s="14"/>
      <c r="K52" s="110"/>
      <c r="L52" s="102"/>
    </row>
    <row r="53" spans="1:12" x14ac:dyDescent="0.25">
      <c r="A53" s="51" t="s">
        <v>102</v>
      </c>
      <c r="B53" s="13" t="s">
        <v>103</v>
      </c>
      <c r="C53" s="14"/>
      <c r="D53" s="15"/>
      <c r="E53" s="16"/>
      <c r="F53" s="17"/>
      <c r="G53" s="141"/>
      <c r="H53" s="110"/>
      <c r="I53" s="102"/>
      <c r="J53" s="14"/>
      <c r="K53" s="110"/>
      <c r="L53" s="102"/>
    </row>
    <row r="54" spans="1:12" x14ac:dyDescent="0.25">
      <c r="A54" s="51" t="s">
        <v>104</v>
      </c>
      <c r="B54" s="13" t="s">
        <v>105</v>
      </c>
      <c r="C54" s="14"/>
      <c r="D54" s="15"/>
      <c r="E54" s="16"/>
      <c r="F54" s="17"/>
      <c r="G54" s="141"/>
      <c r="H54" s="110"/>
      <c r="I54" s="102"/>
      <c r="J54" s="14"/>
      <c r="K54" s="110"/>
      <c r="L54" s="102"/>
    </row>
    <row r="55" spans="1:12" x14ac:dyDescent="0.25">
      <c r="A55" s="44" t="s">
        <v>106</v>
      </c>
      <c r="B55" s="13" t="s">
        <v>107</v>
      </c>
      <c r="C55" s="14"/>
      <c r="D55" s="15"/>
      <c r="E55" s="16"/>
      <c r="F55" s="17"/>
      <c r="G55" s="141"/>
      <c r="H55" s="110"/>
      <c r="I55" s="102"/>
      <c r="J55" s="14"/>
      <c r="K55" s="110"/>
      <c r="L55" s="102"/>
    </row>
    <row r="56" spans="1:12" x14ac:dyDescent="0.25">
      <c r="A56" s="44" t="s">
        <v>108</v>
      </c>
      <c r="B56" s="13" t="s">
        <v>109</v>
      </c>
      <c r="C56" s="14"/>
      <c r="D56" s="15"/>
      <c r="E56" s="16"/>
      <c r="F56" s="17"/>
      <c r="G56" s="141"/>
      <c r="H56" s="110"/>
      <c r="I56" s="102"/>
      <c r="J56" s="14"/>
      <c r="K56" s="110"/>
      <c r="L56" s="102"/>
    </row>
    <row r="57" spans="1:12" x14ac:dyDescent="0.25">
      <c r="A57" s="44" t="s">
        <v>110</v>
      </c>
      <c r="B57" s="13" t="s">
        <v>111</v>
      </c>
      <c r="C57" s="14"/>
      <c r="D57" s="15"/>
      <c r="E57" s="16"/>
      <c r="F57" s="17"/>
      <c r="G57" s="141"/>
      <c r="H57" s="110"/>
      <c r="I57" s="102"/>
      <c r="J57" s="14"/>
      <c r="K57" s="110"/>
      <c r="L57" s="102"/>
    </row>
    <row r="58" spans="1:12" x14ac:dyDescent="0.25">
      <c r="A58" s="52" t="s">
        <v>112</v>
      </c>
      <c r="B58" s="53" t="s">
        <v>113</v>
      </c>
      <c r="C58" s="54">
        <f>SUM(C50:C57)</f>
        <v>0</v>
      </c>
      <c r="D58" s="55">
        <f>SUM(D50:D57)</f>
        <v>0</v>
      </c>
      <c r="E58" s="56">
        <v>0</v>
      </c>
      <c r="F58" s="57">
        <v>0</v>
      </c>
      <c r="G58" s="145">
        <f>SUM(G50:G57)</f>
        <v>0</v>
      </c>
      <c r="H58" s="115">
        <v>0</v>
      </c>
      <c r="I58" s="124">
        <v>0</v>
      </c>
      <c r="J58" s="54"/>
      <c r="K58" s="115"/>
      <c r="L58" s="124"/>
    </row>
    <row r="59" spans="1:12" x14ac:dyDescent="0.25">
      <c r="A59" s="58" t="s">
        <v>114</v>
      </c>
      <c r="B59" s="13" t="s">
        <v>115</v>
      </c>
      <c r="C59" s="14"/>
      <c r="D59" s="15"/>
      <c r="E59" s="16"/>
      <c r="F59" s="17"/>
      <c r="G59" s="141"/>
      <c r="H59" s="110"/>
      <c r="I59" s="102"/>
      <c r="J59" s="14"/>
      <c r="K59" s="110"/>
      <c r="L59" s="102"/>
    </row>
    <row r="60" spans="1:12" x14ac:dyDescent="0.25">
      <c r="A60" s="58" t="s">
        <v>116</v>
      </c>
      <c r="B60" s="13" t="s">
        <v>117</v>
      </c>
      <c r="C60" s="14"/>
      <c r="D60" s="15"/>
      <c r="E60" s="16"/>
      <c r="F60" s="17"/>
      <c r="G60" s="141"/>
      <c r="H60" s="110"/>
      <c r="I60" s="102"/>
      <c r="J60" s="14"/>
      <c r="K60" s="110"/>
      <c r="L60" s="102"/>
    </row>
    <row r="61" spans="1:12" x14ac:dyDescent="0.25">
      <c r="A61" s="58" t="s">
        <v>118</v>
      </c>
      <c r="B61" s="13" t="s">
        <v>119</v>
      </c>
      <c r="C61" s="14"/>
      <c r="D61" s="15"/>
      <c r="E61" s="16"/>
      <c r="F61" s="17"/>
      <c r="G61" s="141"/>
      <c r="H61" s="110"/>
      <c r="I61" s="102"/>
      <c r="J61" s="14"/>
      <c r="K61" s="110"/>
      <c r="L61" s="102"/>
    </row>
    <row r="62" spans="1:12" x14ac:dyDescent="0.25">
      <c r="A62" s="58" t="s">
        <v>120</v>
      </c>
      <c r="B62" s="13" t="s">
        <v>121</v>
      </c>
      <c r="C62" s="14"/>
      <c r="D62" s="15"/>
      <c r="E62" s="16"/>
      <c r="F62" s="17"/>
      <c r="G62" s="141"/>
      <c r="H62" s="110"/>
      <c r="I62" s="102"/>
      <c r="J62" s="14"/>
      <c r="K62" s="110"/>
      <c r="L62" s="102"/>
    </row>
    <row r="63" spans="1:12" x14ac:dyDescent="0.25">
      <c r="A63" s="58" t="s">
        <v>122</v>
      </c>
      <c r="B63" s="13" t="s">
        <v>123</v>
      </c>
      <c r="C63" s="54">
        <f>SUM(C59:C62)</f>
        <v>0</v>
      </c>
      <c r="D63" s="55">
        <f>SUM(D59:D62)</f>
        <v>0</v>
      </c>
      <c r="E63" s="56">
        <v>0</v>
      </c>
      <c r="F63" s="57">
        <v>0</v>
      </c>
      <c r="G63" s="145">
        <f>SUM(G59:G62)</f>
        <v>0</v>
      </c>
      <c r="H63" s="115">
        <v>0</v>
      </c>
      <c r="I63" s="124">
        <v>0</v>
      </c>
      <c r="J63" s="54"/>
      <c r="K63" s="115"/>
      <c r="L63" s="124"/>
    </row>
    <row r="64" spans="1:12" ht="25.5" x14ac:dyDescent="0.25">
      <c r="A64" s="58" t="s">
        <v>124</v>
      </c>
      <c r="B64" s="13" t="s">
        <v>125</v>
      </c>
      <c r="C64" s="14"/>
      <c r="D64" s="15"/>
      <c r="E64" s="16"/>
      <c r="F64" s="17"/>
      <c r="G64" s="141"/>
      <c r="H64" s="110"/>
      <c r="I64" s="102"/>
      <c r="J64" s="14"/>
      <c r="K64" s="110"/>
      <c r="L64" s="102"/>
    </row>
    <row r="65" spans="1:12" ht="25.5" x14ac:dyDescent="0.25">
      <c r="A65" s="58" t="s">
        <v>126</v>
      </c>
      <c r="B65" s="13" t="s">
        <v>127</v>
      </c>
      <c r="C65" s="14"/>
      <c r="D65" s="15"/>
      <c r="E65" s="16"/>
      <c r="F65" s="17"/>
      <c r="G65" s="141"/>
      <c r="H65" s="110"/>
      <c r="I65" s="102"/>
      <c r="J65" s="14"/>
      <c r="K65" s="110"/>
      <c r="L65" s="102"/>
    </row>
    <row r="66" spans="1:12" ht="25.5" x14ac:dyDescent="0.25">
      <c r="A66" s="58" t="s">
        <v>128</v>
      </c>
      <c r="B66" s="13" t="s">
        <v>129</v>
      </c>
      <c r="C66" s="14"/>
      <c r="D66" s="15"/>
      <c r="E66" s="16"/>
      <c r="F66" s="17"/>
      <c r="G66" s="141"/>
      <c r="H66" s="110"/>
      <c r="I66" s="102"/>
      <c r="J66" s="14"/>
      <c r="K66" s="110"/>
      <c r="L66" s="102"/>
    </row>
    <row r="67" spans="1:12" x14ac:dyDescent="0.25">
      <c r="A67" s="58" t="s">
        <v>130</v>
      </c>
      <c r="B67" s="13" t="s">
        <v>131</v>
      </c>
      <c r="C67" s="14"/>
      <c r="D67" s="15"/>
      <c r="E67" s="16"/>
      <c r="F67" s="17"/>
      <c r="G67" s="141"/>
      <c r="H67" s="110"/>
      <c r="I67" s="102"/>
      <c r="J67" s="14"/>
      <c r="K67" s="110"/>
      <c r="L67" s="102"/>
    </row>
    <row r="68" spans="1:12" ht="25.5" x14ac:dyDescent="0.25">
      <c r="A68" s="58" t="s">
        <v>132</v>
      </c>
      <c r="B68" s="13" t="s">
        <v>133</v>
      </c>
      <c r="C68" s="14"/>
      <c r="D68" s="15"/>
      <c r="E68" s="16"/>
      <c r="F68" s="17"/>
      <c r="G68" s="141"/>
      <c r="H68" s="110"/>
      <c r="I68" s="102"/>
      <c r="J68" s="14"/>
      <c r="K68" s="110"/>
      <c r="L68" s="102"/>
    </row>
    <row r="69" spans="1:12" ht="25.5" x14ac:dyDescent="0.25">
      <c r="A69" s="58" t="s">
        <v>134</v>
      </c>
      <c r="B69" s="13" t="s">
        <v>135</v>
      </c>
      <c r="C69" s="14"/>
      <c r="D69" s="15"/>
      <c r="E69" s="16"/>
      <c r="F69" s="17"/>
      <c r="G69" s="141"/>
      <c r="H69" s="110"/>
      <c r="I69" s="102"/>
      <c r="J69" s="14"/>
      <c r="K69" s="110"/>
      <c r="L69" s="102"/>
    </row>
    <row r="70" spans="1:12" x14ac:dyDescent="0.25">
      <c r="A70" s="58" t="s">
        <v>136</v>
      </c>
      <c r="B70" s="13" t="s">
        <v>137</v>
      </c>
      <c r="C70" s="14"/>
      <c r="D70" s="15"/>
      <c r="E70" s="16"/>
      <c r="F70" s="17"/>
      <c r="G70" s="141"/>
      <c r="H70" s="110"/>
      <c r="I70" s="102"/>
      <c r="J70" s="14"/>
      <c r="K70" s="110"/>
      <c r="L70" s="102"/>
    </row>
    <row r="71" spans="1:12" x14ac:dyDescent="0.25">
      <c r="A71" s="59" t="s">
        <v>138</v>
      </c>
      <c r="B71" s="13" t="s">
        <v>139</v>
      </c>
      <c r="C71" s="14"/>
      <c r="D71" s="15"/>
      <c r="E71" s="16"/>
      <c r="F71" s="17"/>
      <c r="G71" s="141"/>
      <c r="H71" s="110"/>
      <c r="I71" s="102"/>
      <c r="J71" s="14"/>
      <c r="K71" s="110"/>
      <c r="L71" s="102"/>
    </row>
    <row r="72" spans="1:12" x14ac:dyDescent="0.25">
      <c r="A72" s="58" t="s">
        <v>140</v>
      </c>
      <c r="B72" s="13" t="s">
        <v>141</v>
      </c>
      <c r="C72" s="14"/>
      <c r="D72" s="15"/>
      <c r="E72" s="16"/>
      <c r="F72" s="17"/>
      <c r="G72" s="141"/>
      <c r="H72" s="110"/>
      <c r="I72" s="102"/>
      <c r="J72" s="14"/>
      <c r="K72" s="110"/>
      <c r="L72" s="102"/>
    </row>
    <row r="73" spans="1:12" x14ac:dyDescent="0.25">
      <c r="A73" s="58" t="s">
        <v>142</v>
      </c>
      <c r="B73" s="13" t="s">
        <v>143</v>
      </c>
      <c r="C73" s="14"/>
      <c r="D73" s="15"/>
      <c r="E73" s="16"/>
      <c r="F73" s="17"/>
      <c r="G73" s="141"/>
      <c r="H73" s="110"/>
      <c r="I73" s="102"/>
      <c r="J73" s="14"/>
      <c r="K73" s="110"/>
      <c r="L73" s="102"/>
    </row>
    <row r="74" spans="1:12" x14ac:dyDescent="0.25">
      <c r="A74" s="59" t="s">
        <v>144</v>
      </c>
      <c r="B74" s="13" t="s">
        <v>145</v>
      </c>
      <c r="C74" s="14"/>
      <c r="D74" s="15"/>
      <c r="E74" s="16"/>
      <c r="F74" s="17"/>
      <c r="G74" s="141"/>
      <c r="H74" s="110"/>
      <c r="I74" s="102"/>
      <c r="J74" s="14"/>
      <c r="K74" s="110"/>
      <c r="L74" s="102"/>
    </row>
    <row r="75" spans="1:12" x14ac:dyDescent="0.25">
      <c r="A75" s="52" t="s">
        <v>146</v>
      </c>
      <c r="B75" s="53" t="s">
        <v>147</v>
      </c>
      <c r="C75" s="60">
        <f>SUM(C64:C74)</f>
        <v>0</v>
      </c>
      <c r="D75" s="61">
        <f>SUM(D64:D74)</f>
        <v>0</v>
      </c>
      <c r="E75" s="62">
        <v>0</v>
      </c>
      <c r="F75" s="63">
        <v>0</v>
      </c>
      <c r="G75" s="146">
        <f>SUM(G64:G74)</f>
        <v>0</v>
      </c>
      <c r="H75" s="116"/>
      <c r="I75" s="125"/>
      <c r="J75" s="60"/>
      <c r="K75" s="116"/>
      <c r="L75" s="125"/>
    </row>
    <row r="76" spans="1:12" x14ac:dyDescent="0.25">
      <c r="A76" s="64" t="s">
        <v>148</v>
      </c>
      <c r="B76" s="13" t="s">
        <v>149</v>
      </c>
      <c r="C76" s="14"/>
      <c r="D76" s="15"/>
      <c r="E76" s="16"/>
      <c r="F76" s="17"/>
      <c r="G76" s="141"/>
      <c r="H76" s="110"/>
      <c r="I76" s="102"/>
      <c r="J76" s="14"/>
      <c r="K76" s="110"/>
      <c r="L76" s="102"/>
    </row>
    <row r="77" spans="1:12" x14ac:dyDescent="0.25">
      <c r="A77" s="64" t="s">
        <v>150</v>
      </c>
      <c r="B77" s="13" t="s">
        <v>151</v>
      </c>
      <c r="C77" s="14"/>
      <c r="D77" s="15"/>
      <c r="E77" s="16"/>
      <c r="F77" s="17"/>
      <c r="G77" s="141"/>
      <c r="H77" s="110"/>
      <c r="I77" s="102"/>
      <c r="J77" s="14"/>
      <c r="K77" s="110"/>
      <c r="L77" s="102"/>
    </row>
    <row r="78" spans="1:12" x14ac:dyDescent="0.25">
      <c r="A78" s="64" t="s">
        <v>152</v>
      </c>
      <c r="B78" s="13" t="s">
        <v>153</v>
      </c>
      <c r="C78" s="14"/>
      <c r="D78" s="15"/>
      <c r="E78" s="16"/>
      <c r="F78" s="17"/>
      <c r="G78" s="141"/>
      <c r="H78" s="110"/>
      <c r="I78" s="102"/>
      <c r="J78" s="14"/>
      <c r="K78" s="110"/>
      <c r="L78" s="102"/>
    </row>
    <row r="79" spans="1:12" x14ac:dyDescent="0.25">
      <c r="A79" s="64" t="s">
        <v>154</v>
      </c>
      <c r="B79" s="13" t="s">
        <v>155</v>
      </c>
      <c r="C79" s="14">
        <v>0</v>
      </c>
      <c r="D79" s="15">
        <v>0</v>
      </c>
      <c r="E79" s="16">
        <v>31500</v>
      </c>
      <c r="F79" s="17">
        <v>31500</v>
      </c>
      <c r="G79" s="141">
        <v>0</v>
      </c>
      <c r="H79" s="110">
        <v>30693</v>
      </c>
      <c r="I79" s="102">
        <v>30693</v>
      </c>
      <c r="J79" s="14" t="e">
        <f>+G79/C79</f>
        <v>#DIV/0!</v>
      </c>
      <c r="K79" s="110" t="e">
        <f>+H79/D79</f>
        <v>#DIV/0!</v>
      </c>
      <c r="L79" s="123">
        <f>+I79/E79</f>
        <v>0.97438095238095235</v>
      </c>
    </row>
    <row r="80" spans="1:12" x14ac:dyDescent="0.25">
      <c r="A80" s="26" t="s">
        <v>156</v>
      </c>
      <c r="B80" s="13" t="s">
        <v>157</v>
      </c>
      <c r="C80" s="14"/>
      <c r="D80" s="15"/>
      <c r="E80" s="16"/>
      <c r="F80" s="17"/>
      <c r="G80" s="141"/>
      <c r="H80" s="110"/>
      <c r="I80" s="102"/>
      <c r="J80" s="14"/>
      <c r="K80" s="110"/>
      <c r="L80" s="102"/>
    </row>
    <row r="81" spans="1:12" x14ac:dyDescent="0.25">
      <c r="A81" s="26" t="s">
        <v>158</v>
      </c>
      <c r="B81" s="13" t="s">
        <v>159</v>
      </c>
      <c r="C81" s="14"/>
      <c r="D81" s="15"/>
      <c r="E81" s="16"/>
      <c r="F81" s="17"/>
      <c r="G81" s="141"/>
      <c r="H81" s="110"/>
      <c r="I81" s="102"/>
      <c r="J81" s="14"/>
      <c r="K81" s="110"/>
      <c r="L81" s="102"/>
    </row>
    <row r="82" spans="1:12" x14ac:dyDescent="0.25">
      <c r="A82" s="65" t="s">
        <v>160</v>
      </c>
      <c r="B82" s="13" t="s">
        <v>161</v>
      </c>
      <c r="C82" s="14">
        <v>0</v>
      </c>
      <c r="D82" s="15">
        <v>0</v>
      </c>
      <c r="E82" s="16">
        <v>8500</v>
      </c>
      <c r="F82" s="17">
        <v>8500</v>
      </c>
      <c r="G82" s="141">
        <v>0</v>
      </c>
      <c r="H82" s="110">
        <v>8287</v>
      </c>
      <c r="I82" s="102">
        <v>8287</v>
      </c>
      <c r="J82" s="14" t="e">
        <f>+G83/C82</f>
        <v>#DIV/0!</v>
      </c>
      <c r="K82" s="110" t="e">
        <f>+H82/D82</f>
        <v>#DIV/0!</v>
      </c>
      <c r="L82" s="123">
        <f>+I82/E82</f>
        <v>0.9749411764705882</v>
      </c>
    </row>
    <row r="83" spans="1:12" x14ac:dyDescent="0.25">
      <c r="A83" s="66" t="s">
        <v>162</v>
      </c>
      <c r="B83" s="53" t="s">
        <v>163</v>
      </c>
      <c r="C83" s="60">
        <f t="shared" ref="C83:K83" si="10">SUM(C76:C82)</f>
        <v>0</v>
      </c>
      <c r="D83" s="61">
        <f t="shared" si="10"/>
        <v>0</v>
      </c>
      <c r="E83" s="62">
        <f t="shared" si="10"/>
        <v>40000</v>
      </c>
      <c r="F83" s="63">
        <f t="shared" si="10"/>
        <v>40000</v>
      </c>
      <c r="G83" s="146">
        <f t="shared" si="10"/>
        <v>0</v>
      </c>
      <c r="H83" s="223">
        <f t="shared" si="10"/>
        <v>38980</v>
      </c>
      <c r="I83" s="125">
        <f t="shared" si="10"/>
        <v>38980</v>
      </c>
      <c r="J83" s="60" t="e">
        <f t="shared" si="10"/>
        <v>#DIV/0!</v>
      </c>
      <c r="K83" s="61" t="e">
        <f t="shared" si="10"/>
        <v>#DIV/0!</v>
      </c>
      <c r="L83" s="224">
        <f>I83/E83</f>
        <v>0.97450000000000003</v>
      </c>
    </row>
    <row r="84" spans="1:12" x14ac:dyDescent="0.25">
      <c r="A84" s="44" t="s">
        <v>164</v>
      </c>
      <c r="B84" s="13" t="s">
        <v>165</v>
      </c>
      <c r="C84" s="14"/>
      <c r="D84" s="15"/>
      <c r="E84" s="16"/>
      <c r="F84" s="17"/>
      <c r="G84" s="141"/>
      <c r="H84" s="110"/>
      <c r="I84" s="102"/>
      <c r="J84" s="14"/>
      <c r="K84" s="110"/>
      <c r="L84" s="102"/>
    </row>
    <row r="85" spans="1:12" x14ac:dyDescent="0.25">
      <c r="A85" s="44" t="s">
        <v>166</v>
      </c>
      <c r="B85" s="13" t="s">
        <v>167</v>
      </c>
      <c r="C85" s="14"/>
      <c r="D85" s="15"/>
      <c r="E85" s="16"/>
      <c r="F85" s="17"/>
      <c r="G85" s="141"/>
      <c r="H85" s="110"/>
      <c r="I85" s="102"/>
      <c r="J85" s="14"/>
      <c r="K85" s="110"/>
      <c r="L85" s="102"/>
    </row>
    <row r="86" spans="1:12" x14ac:dyDescent="0.25">
      <c r="A86" s="44" t="s">
        <v>168</v>
      </c>
      <c r="B86" s="13" t="s">
        <v>169</v>
      </c>
      <c r="C86" s="14"/>
      <c r="D86" s="15"/>
      <c r="E86" s="16"/>
      <c r="F86" s="17"/>
      <c r="G86" s="141"/>
      <c r="H86" s="110"/>
      <c r="I86" s="102"/>
      <c r="J86" s="14"/>
      <c r="K86" s="110"/>
      <c r="L86" s="102"/>
    </row>
    <row r="87" spans="1:12" x14ac:dyDescent="0.25">
      <c r="A87" s="44" t="s">
        <v>170</v>
      </c>
      <c r="B87" s="13" t="s">
        <v>171</v>
      </c>
      <c r="C87" s="14"/>
      <c r="D87" s="15"/>
      <c r="E87" s="16"/>
      <c r="F87" s="17"/>
      <c r="G87" s="141"/>
      <c r="H87" s="110"/>
      <c r="I87" s="102"/>
      <c r="J87" s="14"/>
      <c r="K87" s="110"/>
      <c r="L87" s="102"/>
    </row>
    <row r="88" spans="1:12" x14ac:dyDescent="0.25">
      <c r="A88" s="52" t="s">
        <v>172</v>
      </c>
      <c r="B88" s="53" t="s">
        <v>173</v>
      </c>
      <c r="C88" s="54">
        <f>SUM(C84:C87)</f>
        <v>0</v>
      </c>
      <c r="D88" s="55">
        <f>SUM(D84:D87)</f>
        <v>0</v>
      </c>
      <c r="E88" s="56">
        <v>0</v>
      </c>
      <c r="F88" s="57">
        <v>0</v>
      </c>
      <c r="G88" s="145">
        <f>SUM(G84:G87)</f>
        <v>0</v>
      </c>
      <c r="H88" s="115">
        <v>0</v>
      </c>
      <c r="I88" s="124">
        <v>0</v>
      </c>
      <c r="J88" s="54"/>
      <c r="K88" s="115"/>
      <c r="L88" s="124"/>
    </row>
    <row r="89" spans="1:12" ht="25.5" x14ac:dyDescent="0.25">
      <c r="A89" s="44" t="s">
        <v>174</v>
      </c>
      <c r="B89" s="13" t="s">
        <v>175</v>
      </c>
      <c r="C89" s="14"/>
      <c r="D89" s="15"/>
      <c r="E89" s="16"/>
      <c r="F89" s="17"/>
      <c r="G89" s="141"/>
      <c r="H89" s="110"/>
      <c r="I89" s="102"/>
      <c r="J89" s="14"/>
      <c r="K89" s="110"/>
      <c r="L89" s="102"/>
    </row>
    <row r="90" spans="1:12" ht="25.5" x14ac:dyDescent="0.25">
      <c r="A90" s="44" t="s">
        <v>176</v>
      </c>
      <c r="B90" s="13" t="s">
        <v>177</v>
      </c>
      <c r="C90" s="14"/>
      <c r="D90" s="15"/>
      <c r="E90" s="16"/>
      <c r="F90" s="17"/>
      <c r="G90" s="141"/>
      <c r="H90" s="110"/>
      <c r="I90" s="102"/>
      <c r="J90" s="14"/>
      <c r="K90" s="110"/>
      <c r="L90" s="102"/>
    </row>
    <row r="91" spans="1:12" ht="25.5" x14ac:dyDescent="0.25">
      <c r="A91" s="44" t="s">
        <v>178</v>
      </c>
      <c r="B91" s="13" t="s">
        <v>179</v>
      </c>
      <c r="C91" s="14"/>
      <c r="D91" s="15"/>
      <c r="E91" s="16"/>
      <c r="F91" s="17"/>
      <c r="G91" s="141"/>
      <c r="H91" s="110"/>
      <c r="I91" s="102"/>
      <c r="J91" s="14"/>
      <c r="K91" s="110"/>
      <c r="L91" s="102"/>
    </row>
    <row r="92" spans="1:12" x14ac:dyDescent="0.25">
      <c r="A92" s="44" t="s">
        <v>180</v>
      </c>
      <c r="B92" s="13" t="s">
        <v>181</v>
      </c>
      <c r="C92" s="14"/>
      <c r="D92" s="15"/>
      <c r="E92" s="16"/>
      <c r="F92" s="17"/>
      <c r="G92" s="141"/>
      <c r="H92" s="110"/>
      <c r="I92" s="102"/>
      <c r="J92" s="14"/>
      <c r="K92" s="110"/>
      <c r="L92" s="102"/>
    </row>
    <row r="93" spans="1:12" ht="25.5" x14ac:dyDescent="0.25">
      <c r="A93" s="44" t="s">
        <v>182</v>
      </c>
      <c r="B93" s="13" t="s">
        <v>183</v>
      </c>
      <c r="C93" s="14"/>
      <c r="D93" s="15"/>
      <c r="E93" s="16"/>
      <c r="F93" s="17"/>
      <c r="G93" s="141"/>
      <c r="H93" s="110"/>
      <c r="I93" s="102"/>
      <c r="J93" s="14"/>
      <c r="K93" s="110"/>
      <c r="L93" s="102"/>
    </row>
    <row r="94" spans="1:12" ht="25.5" x14ac:dyDescent="0.25">
      <c r="A94" s="44" t="s">
        <v>184</v>
      </c>
      <c r="B94" s="13" t="s">
        <v>185</v>
      </c>
      <c r="C94" s="14"/>
      <c r="D94" s="15"/>
      <c r="E94" s="16"/>
      <c r="F94" s="17"/>
      <c r="G94" s="141"/>
      <c r="H94" s="110"/>
      <c r="I94" s="102"/>
      <c r="J94" s="14"/>
      <c r="K94" s="110"/>
      <c r="L94" s="102"/>
    </row>
    <row r="95" spans="1:12" x14ac:dyDescent="0.25">
      <c r="A95" s="44" t="s">
        <v>186</v>
      </c>
      <c r="B95" s="13" t="s">
        <v>187</v>
      </c>
      <c r="C95" s="14"/>
      <c r="D95" s="15"/>
      <c r="E95" s="16"/>
      <c r="F95" s="17"/>
      <c r="G95" s="141"/>
      <c r="H95" s="110"/>
      <c r="I95" s="102"/>
      <c r="J95" s="14"/>
      <c r="K95" s="110"/>
      <c r="L95" s="102"/>
    </row>
    <row r="96" spans="1:12" x14ac:dyDescent="0.25">
      <c r="A96" s="44" t="s">
        <v>188</v>
      </c>
      <c r="B96" s="13" t="s">
        <v>189</v>
      </c>
      <c r="C96" s="14"/>
      <c r="D96" s="15"/>
      <c r="E96" s="16"/>
      <c r="F96" s="17"/>
      <c r="G96" s="141"/>
      <c r="H96" s="110"/>
      <c r="I96" s="102"/>
      <c r="J96" s="14"/>
      <c r="K96" s="110"/>
      <c r="L96" s="102"/>
    </row>
    <row r="97" spans="1:12" x14ac:dyDescent="0.25">
      <c r="A97" s="44" t="s">
        <v>190</v>
      </c>
      <c r="B97" s="13" t="s">
        <v>191</v>
      </c>
      <c r="C97" s="14"/>
      <c r="D97" s="15"/>
      <c r="E97" s="16"/>
      <c r="F97" s="17"/>
      <c r="G97" s="141"/>
      <c r="H97" s="110"/>
      <c r="I97" s="102"/>
      <c r="J97" s="14"/>
      <c r="K97" s="110"/>
      <c r="L97" s="102"/>
    </row>
    <row r="98" spans="1:12" ht="15.75" thickBot="1" x14ac:dyDescent="0.3">
      <c r="A98" s="67" t="s">
        <v>192</v>
      </c>
      <c r="B98" s="29" t="s">
        <v>193</v>
      </c>
      <c r="C98" s="30">
        <f>SUM(C89:C97)</f>
        <v>0</v>
      </c>
      <c r="D98" s="31">
        <f>SUM(D89:D97)</f>
        <v>0</v>
      </c>
      <c r="E98" s="32">
        <v>0</v>
      </c>
      <c r="F98" s="68">
        <v>0</v>
      </c>
      <c r="G98" s="144">
        <f>SUM(G89:G97)</f>
        <v>0</v>
      </c>
      <c r="H98" s="112">
        <v>0</v>
      </c>
      <c r="I98" s="126">
        <v>0</v>
      </c>
      <c r="J98" s="30"/>
      <c r="K98" s="112"/>
      <c r="L98" s="126"/>
    </row>
    <row r="99" spans="1:12" ht="15.75" thickBot="1" x14ac:dyDescent="0.3">
      <c r="A99" s="69" t="s">
        <v>194</v>
      </c>
      <c r="B99" s="34" t="s">
        <v>195</v>
      </c>
      <c r="C99" s="35">
        <f t="shared" ref="C99:I99" si="11">SUM(C98,C88,C83,C75,C58,C49,C24,C23)</f>
        <v>1054594</v>
      </c>
      <c r="D99" s="36">
        <f t="shared" si="11"/>
        <v>1054594</v>
      </c>
      <c r="E99" s="36">
        <f t="shared" si="11"/>
        <v>1553788</v>
      </c>
      <c r="F99" s="36">
        <f t="shared" si="11"/>
        <v>1553788</v>
      </c>
      <c r="G99" s="35">
        <f t="shared" si="11"/>
        <v>583355</v>
      </c>
      <c r="H99" s="36">
        <f t="shared" si="11"/>
        <v>885365</v>
      </c>
      <c r="I99" s="152">
        <f t="shared" si="11"/>
        <v>938725</v>
      </c>
      <c r="J99" s="150">
        <f>+G99/C99</f>
        <v>0.55315600126683828</v>
      </c>
      <c r="K99" s="135">
        <f>+H99/D99</f>
        <v>0.83953161121720776</v>
      </c>
      <c r="L99" s="121">
        <f>+I99/E99</f>
        <v>0.60415256135328632</v>
      </c>
    </row>
    <row r="100" spans="1:12" x14ac:dyDescent="0.25">
      <c r="C100" s="70"/>
      <c r="D100" s="70"/>
      <c r="E100" s="70"/>
      <c r="F100" s="70"/>
      <c r="G100" s="70"/>
      <c r="H100" s="70"/>
      <c r="I100" s="70"/>
      <c r="J100" s="70"/>
      <c r="K100" s="70"/>
      <c r="L100" s="70"/>
    </row>
    <row r="101" spans="1:12" x14ac:dyDescent="0.25">
      <c r="C101" s="71"/>
      <c r="D101" s="71"/>
      <c r="E101" s="71"/>
      <c r="F101" s="71"/>
      <c r="G101" s="71"/>
      <c r="H101" s="71"/>
      <c r="I101" s="71"/>
      <c r="J101" s="71"/>
      <c r="K101" s="71"/>
      <c r="L101" s="71"/>
    </row>
    <row r="103" spans="1:12" x14ac:dyDescent="0.25">
      <c r="C103" s="70"/>
      <c r="D103" s="70"/>
      <c r="E103" s="70"/>
      <c r="F103" s="70"/>
      <c r="G103" s="70"/>
      <c r="H103" s="70"/>
      <c r="I103" s="70"/>
      <c r="J103" s="70"/>
      <c r="K103" s="70"/>
      <c r="L103" s="70"/>
    </row>
    <row r="104" spans="1:12" x14ac:dyDescent="0.25">
      <c r="C104" s="70"/>
      <c r="D104" s="70"/>
      <c r="E104" s="70"/>
      <c r="F104" s="70"/>
      <c r="G104" s="70"/>
      <c r="H104" s="70"/>
      <c r="I104" s="70"/>
      <c r="J104" s="70"/>
      <c r="K104" s="70"/>
      <c r="L104" s="70"/>
    </row>
  </sheetData>
  <mergeCells count="6">
    <mergeCell ref="L3:L4"/>
    <mergeCell ref="A2:L2"/>
    <mergeCell ref="A3:A4"/>
    <mergeCell ref="B3:B4"/>
    <mergeCell ref="J3:J4"/>
    <mergeCell ref="K3:K4"/>
  </mergeCells>
  <pageMargins left="0.7" right="0.7" top="0.75" bottom="0.75" header="0.3" footer="0.3"/>
  <pageSetup paperSize="9" scale="5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8"/>
  <sheetViews>
    <sheetView tabSelected="1" zoomScale="85" zoomScaleNormal="85" workbookViewId="0">
      <selection activeCell="F9" sqref="F9"/>
    </sheetView>
  </sheetViews>
  <sheetFormatPr defaultRowHeight="15" x14ac:dyDescent="0.25"/>
  <cols>
    <col min="1" max="1" width="5.5703125" bestFit="1" customWidth="1"/>
    <col min="2" max="2" width="64.28515625" bestFit="1" customWidth="1"/>
    <col min="3" max="3" width="7.140625" customWidth="1"/>
    <col min="4" max="4" width="17.28515625" customWidth="1"/>
    <col min="5" max="12" width="16.7109375" customWidth="1"/>
    <col min="13" max="13" width="14" customWidth="1"/>
  </cols>
  <sheetData>
    <row r="1" spans="1:13" ht="15.75" thickBot="1" x14ac:dyDescent="0.3">
      <c r="L1" s="1" t="s">
        <v>0</v>
      </c>
    </row>
    <row r="2" spans="1:13" ht="32.450000000000003" customHeight="1" thickBot="1" x14ac:dyDescent="0.3">
      <c r="A2" s="72"/>
      <c r="B2" s="227" t="s">
        <v>407</v>
      </c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9"/>
    </row>
    <row r="3" spans="1:13" ht="14.45" customHeight="1" x14ac:dyDescent="0.25">
      <c r="A3" s="236" t="s">
        <v>196</v>
      </c>
      <c r="B3" s="238" t="s">
        <v>1</v>
      </c>
      <c r="C3" s="240" t="s">
        <v>2</v>
      </c>
      <c r="D3" s="242" t="s">
        <v>403</v>
      </c>
      <c r="E3" s="3" t="s">
        <v>4</v>
      </c>
      <c r="F3" s="3" t="s">
        <v>4</v>
      </c>
      <c r="G3" s="106" t="s">
        <v>4</v>
      </c>
      <c r="H3" s="136" t="s">
        <v>5</v>
      </c>
      <c r="I3" s="128" t="s">
        <v>5</v>
      </c>
      <c r="J3" s="137" t="s">
        <v>5</v>
      </c>
      <c r="K3" s="234" t="s">
        <v>404</v>
      </c>
      <c r="L3" s="244" t="s">
        <v>405</v>
      </c>
      <c r="M3" s="225" t="s">
        <v>406</v>
      </c>
    </row>
    <row r="4" spans="1:13" ht="34.15" customHeight="1" thickBot="1" x14ac:dyDescent="0.3">
      <c r="A4" s="237"/>
      <c r="B4" s="239"/>
      <c r="C4" s="241"/>
      <c r="D4" s="243"/>
      <c r="E4" s="5">
        <v>44742</v>
      </c>
      <c r="F4" s="5">
        <v>44834</v>
      </c>
      <c r="G4" s="107">
        <v>44895</v>
      </c>
      <c r="H4" s="138">
        <v>44742</v>
      </c>
      <c r="I4" s="129">
        <v>44834</v>
      </c>
      <c r="J4" s="139">
        <v>44895</v>
      </c>
      <c r="K4" s="235"/>
      <c r="L4" s="245"/>
      <c r="M4" s="226"/>
    </row>
    <row r="5" spans="1:13" x14ac:dyDescent="0.25">
      <c r="A5" s="73" t="s">
        <v>197</v>
      </c>
      <c r="B5" s="74" t="s">
        <v>198</v>
      </c>
      <c r="C5" s="75" t="s">
        <v>199</v>
      </c>
      <c r="D5" s="76"/>
      <c r="E5" s="77"/>
      <c r="F5" s="77"/>
      <c r="G5" s="162"/>
      <c r="H5" s="170"/>
      <c r="I5" s="182"/>
      <c r="J5" s="179"/>
      <c r="K5" s="154"/>
      <c r="L5" s="189"/>
      <c r="M5" s="194"/>
    </row>
    <row r="6" spans="1:13" x14ac:dyDescent="0.25">
      <c r="A6" s="78" t="s">
        <v>200</v>
      </c>
      <c r="B6" s="19" t="s">
        <v>201</v>
      </c>
      <c r="C6" s="26" t="s">
        <v>202</v>
      </c>
      <c r="D6" s="79"/>
      <c r="E6" s="80"/>
      <c r="F6" s="80"/>
      <c r="G6" s="103"/>
      <c r="H6" s="171"/>
      <c r="I6" s="183"/>
      <c r="J6" s="159"/>
      <c r="K6" s="155"/>
      <c r="L6" s="190"/>
      <c r="M6" s="176"/>
    </row>
    <row r="7" spans="1:13" ht="25.5" x14ac:dyDescent="0.25">
      <c r="A7" s="78" t="s">
        <v>203</v>
      </c>
      <c r="B7" s="19" t="s">
        <v>204</v>
      </c>
      <c r="C7" s="26" t="s">
        <v>205</v>
      </c>
      <c r="D7" s="79"/>
      <c r="E7" s="80"/>
      <c r="F7" s="80"/>
      <c r="G7" s="103"/>
      <c r="H7" s="171"/>
      <c r="I7" s="183"/>
      <c r="J7" s="159"/>
      <c r="K7" s="155"/>
      <c r="L7" s="190"/>
      <c r="M7" s="176"/>
    </row>
    <row r="8" spans="1:13" x14ac:dyDescent="0.25">
      <c r="A8" s="78" t="s">
        <v>206</v>
      </c>
      <c r="B8" s="19" t="s">
        <v>207</v>
      </c>
      <c r="C8" s="26" t="s">
        <v>208</v>
      </c>
      <c r="D8" s="79"/>
      <c r="E8" s="80"/>
      <c r="F8" s="80"/>
      <c r="G8" s="103"/>
      <c r="H8" s="171"/>
      <c r="I8" s="183"/>
      <c r="J8" s="159"/>
      <c r="K8" s="155"/>
      <c r="L8" s="190"/>
      <c r="M8" s="176"/>
    </row>
    <row r="9" spans="1:13" x14ac:dyDescent="0.25">
      <c r="A9" s="78" t="s">
        <v>209</v>
      </c>
      <c r="B9" s="19" t="s">
        <v>210</v>
      </c>
      <c r="C9" s="26" t="s">
        <v>211</v>
      </c>
      <c r="D9" s="81"/>
      <c r="E9" s="82"/>
      <c r="F9" s="82"/>
      <c r="G9" s="163"/>
      <c r="H9" s="172"/>
      <c r="I9" s="184"/>
      <c r="J9" s="180"/>
      <c r="K9" s="156"/>
      <c r="L9" s="191"/>
      <c r="M9" s="177"/>
    </row>
    <row r="10" spans="1:13" x14ac:dyDescent="0.25">
      <c r="A10" s="78" t="s">
        <v>212</v>
      </c>
      <c r="B10" s="19" t="s">
        <v>213</v>
      </c>
      <c r="C10" s="26" t="s">
        <v>214</v>
      </c>
      <c r="D10" s="83"/>
      <c r="E10" s="84"/>
      <c r="F10" s="84"/>
      <c r="G10" s="164"/>
      <c r="H10" s="173"/>
      <c r="I10" s="184"/>
      <c r="J10" s="181"/>
      <c r="K10" s="157"/>
      <c r="L10" s="191"/>
      <c r="M10" s="177"/>
    </row>
    <row r="11" spans="1:13" x14ac:dyDescent="0.25">
      <c r="A11" s="78" t="s">
        <v>215</v>
      </c>
      <c r="B11" s="19" t="s">
        <v>216</v>
      </c>
      <c r="C11" s="26" t="s">
        <v>217</v>
      </c>
      <c r="D11" s="85">
        <f>SUM(D5:D10)</f>
        <v>0</v>
      </c>
      <c r="E11" s="86"/>
      <c r="F11" s="86"/>
      <c r="G11" s="165"/>
      <c r="H11" s="174"/>
      <c r="I11" s="185"/>
      <c r="J11" s="92"/>
      <c r="K11" s="158"/>
      <c r="L11" s="192"/>
      <c r="M11" s="178"/>
    </row>
    <row r="12" spans="1:13" x14ac:dyDescent="0.25">
      <c r="A12" s="78" t="s">
        <v>218</v>
      </c>
      <c r="B12" s="19" t="s">
        <v>219</v>
      </c>
      <c r="C12" s="26" t="s">
        <v>220</v>
      </c>
      <c r="D12" s="79"/>
      <c r="E12" s="80"/>
      <c r="F12" s="80"/>
      <c r="G12" s="103"/>
      <c r="H12" s="171"/>
      <c r="I12" s="183"/>
      <c r="J12" s="159"/>
      <c r="K12" s="155"/>
      <c r="L12" s="190"/>
      <c r="M12" s="176"/>
    </row>
    <row r="13" spans="1:13" ht="25.5" x14ac:dyDescent="0.25">
      <c r="A13" s="78" t="s">
        <v>221</v>
      </c>
      <c r="B13" s="19" t="s">
        <v>222</v>
      </c>
      <c r="C13" s="26" t="s">
        <v>223</v>
      </c>
      <c r="D13" s="79"/>
      <c r="E13" s="80"/>
      <c r="F13" s="80"/>
      <c r="G13" s="103"/>
      <c r="H13" s="171"/>
      <c r="I13" s="183"/>
      <c r="J13" s="159"/>
      <c r="K13" s="155"/>
      <c r="L13" s="190"/>
      <c r="M13" s="176"/>
    </row>
    <row r="14" spans="1:13" ht="25.5" x14ac:dyDescent="0.25">
      <c r="A14" s="78" t="s">
        <v>224</v>
      </c>
      <c r="B14" s="19" t="s">
        <v>225</v>
      </c>
      <c r="C14" s="26" t="s">
        <v>226</v>
      </c>
      <c r="D14" s="79"/>
      <c r="E14" s="80"/>
      <c r="F14" s="80"/>
      <c r="G14" s="103"/>
      <c r="H14" s="171"/>
      <c r="I14" s="183"/>
      <c r="J14" s="159"/>
      <c r="K14" s="155"/>
      <c r="L14" s="190"/>
      <c r="M14" s="176"/>
    </row>
    <row r="15" spans="1:13" ht="25.5" x14ac:dyDescent="0.25">
      <c r="A15" s="78" t="s">
        <v>227</v>
      </c>
      <c r="B15" s="19" t="s">
        <v>228</v>
      </c>
      <c r="C15" s="26" t="s">
        <v>229</v>
      </c>
      <c r="D15" s="79"/>
      <c r="E15" s="80"/>
      <c r="F15" s="80"/>
      <c r="G15" s="103"/>
      <c r="H15" s="171"/>
      <c r="I15" s="183"/>
      <c r="J15" s="159"/>
      <c r="K15" s="155"/>
      <c r="L15" s="190"/>
      <c r="M15" s="176"/>
    </row>
    <row r="16" spans="1:13" ht="25.5" x14ac:dyDescent="0.25">
      <c r="A16" s="78" t="s">
        <v>230</v>
      </c>
      <c r="B16" s="19" t="s">
        <v>231</v>
      </c>
      <c r="C16" s="26" t="s">
        <v>232</v>
      </c>
      <c r="D16" s="79">
        <f>520000*2</f>
        <v>1040000</v>
      </c>
      <c r="E16" s="80">
        <f>520000*2</f>
        <v>1040000</v>
      </c>
      <c r="F16" s="80">
        <v>1539194</v>
      </c>
      <c r="G16" s="103">
        <v>1539194</v>
      </c>
      <c r="H16" s="171">
        <v>1289597</v>
      </c>
      <c r="I16" s="80">
        <v>1539194</v>
      </c>
      <c r="J16" s="159">
        <v>1539194</v>
      </c>
      <c r="K16" s="190">
        <f t="shared" ref="K16:M17" si="0">+H16/D16</f>
        <v>1.2399971153846154</v>
      </c>
      <c r="L16" s="183">
        <f t="shared" si="0"/>
        <v>1.4799942307692309</v>
      </c>
      <c r="M16" s="176">
        <f t="shared" si="0"/>
        <v>1</v>
      </c>
    </row>
    <row r="17" spans="1:13" x14ac:dyDescent="0.25">
      <c r="A17" s="87" t="s">
        <v>233</v>
      </c>
      <c r="B17" s="88" t="s">
        <v>234</v>
      </c>
      <c r="C17" s="66" t="s">
        <v>235</v>
      </c>
      <c r="D17" s="89">
        <f>SUM(D11:D16)</f>
        <v>1040000</v>
      </c>
      <c r="E17" s="90">
        <f>SUM(E11:E16)</f>
        <v>1040000</v>
      </c>
      <c r="F17" s="90">
        <f t="shared" ref="F17:G17" si="1">SUM(F11:F16)</f>
        <v>1539194</v>
      </c>
      <c r="G17" s="90">
        <f t="shared" si="1"/>
        <v>1539194</v>
      </c>
      <c r="H17" s="175">
        <f>SUM(H11:H16)</f>
        <v>1289597</v>
      </c>
      <c r="I17" s="90">
        <f t="shared" ref="I17:J17" si="2">SUM(I11:I16)</f>
        <v>1539194</v>
      </c>
      <c r="J17" s="160">
        <f t="shared" si="2"/>
        <v>1539194</v>
      </c>
      <c r="K17" s="196">
        <f t="shared" si="0"/>
        <v>1.2399971153846154</v>
      </c>
      <c r="L17" s="193">
        <f t="shared" si="0"/>
        <v>1.4799942307692309</v>
      </c>
      <c r="M17" s="195">
        <f t="shared" si="0"/>
        <v>1</v>
      </c>
    </row>
    <row r="18" spans="1:13" x14ac:dyDescent="0.25">
      <c r="A18" s="78" t="s">
        <v>236</v>
      </c>
      <c r="B18" s="19" t="s">
        <v>237</v>
      </c>
      <c r="C18" s="26" t="s">
        <v>238</v>
      </c>
      <c r="D18" s="79"/>
      <c r="E18" s="80"/>
      <c r="F18" s="80"/>
      <c r="G18" s="103"/>
      <c r="H18" s="171"/>
      <c r="I18" s="183"/>
      <c r="J18" s="159"/>
      <c r="K18" s="155"/>
      <c r="L18" s="190"/>
      <c r="M18" s="176"/>
    </row>
    <row r="19" spans="1:13" ht="25.5" x14ac:dyDescent="0.25">
      <c r="A19" s="78" t="s">
        <v>239</v>
      </c>
      <c r="B19" s="19" t="s">
        <v>240</v>
      </c>
      <c r="C19" s="26" t="s">
        <v>241</v>
      </c>
      <c r="D19" s="79"/>
      <c r="E19" s="80"/>
      <c r="F19" s="80"/>
      <c r="G19" s="103"/>
      <c r="H19" s="168"/>
      <c r="I19" s="187"/>
      <c r="J19" s="159"/>
      <c r="K19" s="155"/>
      <c r="L19" s="190"/>
      <c r="M19" s="176"/>
    </row>
    <row r="20" spans="1:13" ht="25.5" x14ac:dyDescent="0.25">
      <c r="A20" s="78" t="s">
        <v>242</v>
      </c>
      <c r="B20" s="19" t="s">
        <v>243</v>
      </c>
      <c r="C20" s="26" t="s">
        <v>244</v>
      </c>
      <c r="D20" s="79"/>
      <c r="E20" s="80"/>
      <c r="F20" s="80"/>
      <c r="G20" s="103"/>
      <c r="H20" s="168"/>
      <c r="I20" s="187"/>
      <c r="J20" s="159"/>
      <c r="K20" s="155"/>
      <c r="L20" s="190"/>
      <c r="M20" s="176"/>
    </row>
    <row r="21" spans="1:13" ht="25.5" x14ac:dyDescent="0.25">
      <c r="A21" s="78" t="s">
        <v>245</v>
      </c>
      <c r="B21" s="19" t="s">
        <v>246</v>
      </c>
      <c r="C21" s="26" t="s">
        <v>247</v>
      </c>
      <c r="D21" s="79"/>
      <c r="E21" s="80"/>
      <c r="F21" s="80"/>
      <c r="G21" s="103"/>
      <c r="H21" s="168"/>
      <c r="I21" s="187"/>
      <c r="J21" s="159"/>
      <c r="K21" s="155"/>
      <c r="L21" s="190"/>
      <c r="M21" s="176"/>
    </row>
    <row r="22" spans="1:13" x14ac:dyDescent="0.25">
      <c r="A22" s="78" t="s">
        <v>248</v>
      </c>
      <c r="B22" s="19" t="s">
        <v>249</v>
      </c>
      <c r="C22" s="26" t="s">
        <v>250</v>
      </c>
      <c r="D22" s="79"/>
      <c r="E22" s="80"/>
      <c r="F22" s="80"/>
      <c r="G22" s="103"/>
      <c r="H22" s="168"/>
      <c r="I22" s="187"/>
      <c r="J22" s="159"/>
      <c r="K22" s="155"/>
      <c r="L22" s="190"/>
      <c r="M22" s="176"/>
    </row>
    <row r="23" spans="1:13" ht="25.5" x14ac:dyDescent="0.25">
      <c r="A23" s="87" t="s">
        <v>251</v>
      </c>
      <c r="B23" s="88" t="s">
        <v>252</v>
      </c>
      <c r="C23" s="66" t="s">
        <v>253</v>
      </c>
      <c r="D23" s="85">
        <f>SUM(D18:D22)</f>
        <v>0</v>
      </c>
      <c r="E23" s="86"/>
      <c r="F23" s="86"/>
      <c r="G23" s="165"/>
      <c r="H23" s="169"/>
      <c r="I23" s="188"/>
      <c r="J23" s="92"/>
      <c r="K23" s="158"/>
      <c r="L23" s="192"/>
      <c r="M23" s="178"/>
    </row>
    <row r="24" spans="1:13" x14ac:dyDescent="0.25">
      <c r="A24" s="78" t="s">
        <v>254</v>
      </c>
      <c r="B24" s="19" t="s">
        <v>255</v>
      </c>
      <c r="C24" s="26" t="s">
        <v>256</v>
      </c>
      <c r="D24" s="79"/>
      <c r="E24" s="80"/>
      <c r="F24" s="80"/>
      <c r="G24" s="103"/>
      <c r="H24" s="168"/>
      <c r="I24" s="187"/>
      <c r="J24" s="159"/>
      <c r="K24" s="155"/>
      <c r="L24" s="190"/>
      <c r="M24" s="176"/>
    </row>
    <row r="25" spans="1:13" x14ac:dyDescent="0.25">
      <c r="A25" s="78" t="s">
        <v>257</v>
      </c>
      <c r="B25" s="19" t="s">
        <v>258</v>
      </c>
      <c r="C25" s="26" t="s">
        <v>259</v>
      </c>
      <c r="D25" s="79"/>
      <c r="E25" s="80"/>
      <c r="F25" s="80"/>
      <c r="G25" s="103"/>
      <c r="H25" s="168"/>
      <c r="I25" s="187"/>
      <c r="J25" s="159"/>
      <c r="K25" s="155"/>
      <c r="L25" s="190"/>
      <c r="M25" s="176"/>
    </row>
    <row r="26" spans="1:13" x14ac:dyDescent="0.25">
      <c r="A26" s="78" t="s">
        <v>260</v>
      </c>
      <c r="B26" s="19" t="s">
        <v>261</v>
      </c>
      <c r="C26" s="26" t="s">
        <v>262</v>
      </c>
      <c r="D26" s="85">
        <f>SUM(D24:D25)</f>
        <v>0</v>
      </c>
      <c r="E26" s="86"/>
      <c r="F26" s="86"/>
      <c r="G26" s="165"/>
      <c r="H26" s="169"/>
      <c r="I26" s="188"/>
      <c r="J26" s="92"/>
      <c r="K26" s="158"/>
      <c r="L26" s="192"/>
      <c r="M26" s="178"/>
    </row>
    <row r="27" spans="1:13" x14ac:dyDescent="0.25">
      <c r="A27" s="78" t="s">
        <v>263</v>
      </c>
      <c r="B27" s="19" t="s">
        <v>264</v>
      </c>
      <c r="C27" s="26" t="s">
        <v>265</v>
      </c>
      <c r="D27" s="79"/>
      <c r="E27" s="80"/>
      <c r="F27" s="80"/>
      <c r="G27" s="103"/>
      <c r="H27" s="168"/>
      <c r="I27" s="187"/>
      <c r="J27" s="159"/>
      <c r="K27" s="155"/>
      <c r="L27" s="190"/>
      <c r="M27" s="176"/>
    </row>
    <row r="28" spans="1:13" x14ac:dyDescent="0.25">
      <c r="A28" s="78" t="s">
        <v>266</v>
      </c>
      <c r="B28" s="19" t="s">
        <v>267</v>
      </c>
      <c r="C28" s="26" t="s">
        <v>268</v>
      </c>
      <c r="D28" s="79"/>
      <c r="E28" s="80"/>
      <c r="F28" s="80"/>
      <c r="G28" s="103"/>
      <c r="H28" s="168"/>
      <c r="I28" s="187"/>
      <c r="J28" s="159"/>
      <c r="K28" s="155"/>
      <c r="L28" s="190"/>
      <c r="M28" s="176"/>
    </row>
    <row r="29" spans="1:13" x14ac:dyDescent="0.25">
      <c r="A29" s="78" t="s">
        <v>269</v>
      </c>
      <c r="B29" s="19" t="s">
        <v>270</v>
      </c>
      <c r="C29" s="26" t="s">
        <v>271</v>
      </c>
      <c r="D29" s="79"/>
      <c r="E29" s="80"/>
      <c r="F29" s="80"/>
      <c r="G29" s="103"/>
      <c r="H29" s="168"/>
      <c r="I29" s="187"/>
      <c r="J29" s="159"/>
      <c r="K29" s="155"/>
      <c r="L29" s="190"/>
      <c r="M29" s="176"/>
    </row>
    <row r="30" spans="1:13" x14ac:dyDescent="0.25">
      <c r="A30" s="78" t="s">
        <v>272</v>
      </c>
      <c r="B30" s="91" t="s">
        <v>273</v>
      </c>
      <c r="C30" s="26" t="s">
        <v>274</v>
      </c>
      <c r="D30" s="79"/>
      <c r="E30" s="80"/>
      <c r="F30" s="80"/>
      <c r="G30" s="103"/>
      <c r="H30" s="168"/>
      <c r="I30" s="187"/>
      <c r="J30" s="159"/>
      <c r="K30" s="155"/>
      <c r="L30" s="190"/>
      <c r="M30" s="176"/>
    </row>
    <row r="31" spans="1:13" x14ac:dyDescent="0.25">
      <c r="A31" s="78" t="s">
        <v>275</v>
      </c>
      <c r="B31" s="19" t="s">
        <v>276</v>
      </c>
      <c r="C31" s="26" t="s">
        <v>277</v>
      </c>
      <c r="D31" s="79"/>
      <c r="E31" s="80"/>
      <c r="F31" s="80"/>
      <c r="G31" s="103"/>
      <c r="H31" s="168"/>
      <c r="I31" s="187"/>
      <c r="J31" s="159"/>
      <c r="K31" s="155"/>
      <c r="L31" s="190"/>
      <c r="M31" s="176"/>
    </row>
    <row r="32" spans="1:13" x14ac:dyDescent="0.25">
      <c r="A32" s="78" t="s">
        <v>278</v>
      </c>
      <c r="B32" s="19" t="s">
        <v>279</v>
      </c>
      <c r="C32" s="26" t="s">
        <v>280</v>
      </c>
      <c r="D32" s="79"/>
      <c r="E32" s="80"/>
      <c r="F32" s="80"/>
      <c r="G32" s="103"/>
      <c r="H32" s="168"/>
      <c r="I32" s="187"/>
      <c r="J32" s="159"/>
      <c r="K32" s="155"/>
      <c r="L32" s="190"/>
      <c r="M32" s="176"/>
    </row>
    <row r="33" spans="1:13" x14ac:dyDescent="0.25">
      <c r="A33" s="78" t="s">
        <v>281</v>
      </c>
      <c r="B33" s="19" t="s">
        <v>282</v>
      </c>
      <c r="C33" s="26" t="s">
        <v>283</v>
      </c>
      <c r="D33" s="79"/>
      <c r="E33" s="80"/>
      <c r="F33" s="80"/>
      <c r="G33" s="103"/>
      <c r="H33" s="168"/>
      <c r="I33" s="187"/>
      <c r="J33" s="159"/>
      <c r="K33" s="155"/>
      <c r="L33" s="190"/>
      <c r="M33" s="176"/>
    </row>
    <row r="34" spans="1:13" x14ac:dyDescent="0.25">
      <c r="A34" s="78" t="s">
        <v>284</v>
      </c>
      <c r="B34" s="19" t="s">
        <v>285</v>
      </c>
      <c r="C34" s="26" t="s">
        <v>286</v>
      </c>
      <c r="D34" s="79"/>
      <c r="E34" s="80"/>
      <c r="F34" s="80"/>
      <c r="G34" s="103"/>
      <c r="H34" s="168"/>
      <c r="I34" s="187"/>
      <c r="J34" s="159"/>
      <c r="K34" s="155"/>
      <c r="L34" s="190"/>
      <c r="M34" s="176"/>
    </row>
    <row r="35" spans="1:13" x14ac:dyDescent="0.25">
      <c r="A35" s="78" t="s">
        <v>287</v>
      </c>
      <c r="B35" s="19" t="s">
        <v>288</v>
      </c>
      <c r="C35" s="26" t="s">
        <v>289</v>
      </c>
      <c r="D35" s="85">
        <f>SUM(D30:D34)</f>
        <v>0</v>
      </c>
      <c r="E35" s="86"/>
      <c r="F35" s="86"/>
      <c r="G35" s="165"/>
      <c r="H35" s="169"/>
      <c r="I35" s="188"/>
      <c r="J35" s="92"/>
      <c r="K35" s="158"/>
      <c r="L35" s="192"/>
      <c r="M35" s="178"/>
    </row>
    <row r="36" spans="1:13" x14ac:dyDescent="0.25">
      <c r="A36" s="78" t="s">
        <v>290</v>
      </c>
      <c r="B36" s="19" t="s">
        <v>291</v>
      </c>
      <c r="C36" s="26" t="s">
        <v>292</v>
      </c>
      <c r="D36" s="79"/>
      <c r="E36" s="80"/>
      <c r="F36" s="80"/>
      <c r="G36" s="103"/>
      <c r="H36" s="168"/>
      <c r="I36" s="187"/>
      <c r="J36" s="159"/>
      <c r="K36" s="155"/>
      <c r="L36" s="190"/>
      <c r="M36" s="176"/>
    </row>
    <row r="37" spans="1:13" x14ac:dyDescent="0.25">
      <c r="A37" s="87" t="s">
        <v>293</v>
      </c>
      <c r="B37" s="88" t="s">
        <v>294</v>
      </c>
      <c r="C37" s="66" t="s">
        <v>295</v>
      </c>
      <c r="D37" s="85">
        <f>SUM(D26:D29,D35,D36)</f>
        <v>0</v>
      </c>
      <c r="E37" s="86"/>
      <c r="F37" s="86"/>
      <c r="G37" s="165"/>
      <c r="H37" s="169"/>
      <c r="I37" s="188"/>
      <c r="J37" s="92"/>
      <c r="K37" s="158"/>
      <c r="L37" s="192"/>
      <c r="M37" s="178"/>
    </row>
    <row r="38" spans="1:13" x14ac:dyDescent="0.25">
      <c r="A38" s="78" t="s">
        <v>296</v>
      </c>
      <c r="B38" s="44" t="s">
        <v>297</v>
      </c>
      <c r="C38" s="26" t="s">
        <v>298</v>
      </c>
      <c r="D38" s="79"/>
      <c r="E38" s="80"/>
      <c r="F38" s="80"/>
      <c r="G38" s="103"/>
      <c r="H38" s="168"/>
      <c r="I38" s="187"/>
      <c r="J38" s="159"/>
      <c r="K38" s="155"/>
      <c r="L38" s="190"/>
      <c r="M38" s="176"/>
    </row>
    <row r="39" spans="1:13" x14ac:dyDescent="0.25">
      <c r="A39" s="78" t="s">
        <v>299</v>
      </c>
      <c r="B39" s="44" t="s">
        <v>300</v>
      </c>
      <c r="C39" s="26" t="s">
        <v>301</v>
      </c>
      <c r="D39" s="79"/>
      <c r="E39" s="80"/>
      <c r="F39" s="80"/>
      <c r="G39" s="103"/>
      <c r="H39" s="168"/>
      <c r="I39" s="187"/>
      <c r="J39" s="159"/>
      <c r="K39" s="155"/>
      <c r="L39" s="190"/>
      <c r="M39" s="176"/>
    </row>
    <row r="40" spans="1:13" x14ac:dyDescent="0.25">
      <c r="A40" s="78" t="s">
        <v>302</v>
      </c>
      <c r="B40" s="44" t="s">
        <v>303</v>
      </c>
      <c r="C40" s="26" t="s">
        <v>304</v>
      </c>
      <c r="D40" s="79"/>
      <c r="E40" s="80"/>
      <c r="F40" s="80"/>
      <c r="G40" s="103"/>
      <c r="H40" s="168"/>
      <c r="I40" s="187"/>
      <c r="J40" s="159"/>
      <c r="K40" s="155"/>
      <c r="L40" s="190"/>
      <c r="M40" s="176"/>
    </row>
    <row r="41" spans="1:13" x14ac:dyDescent="0.25">
      <c r="A41" s="78" t="s">
        <v>305</v>
      </c>
      <c r="B41" s="44" t="s">
        <v>306</v>
      </c>
      <c r="C41" s="26" t="s">
        <v>307</v>
      </c>
      <c r="D41" s="79"/>
      <c r="E41" s="80"/>
      <c r="F41" s="80"/>
      <c r="G41" s="103"/>
      <c r="H41" s="168"/>
      <c r="I41" s="187"/>
      <c r="J41" s="159"/>
      <c r="K41" s="155"/>
      <c r="L41" s="190"/>
      <c r="M41" s="176"/>
    </row>
    <row r="42" spans="1:13" x14ac:dyDescent="0.25">
      <c r="A42" s="78" t="s">
        <v>308</v>
      </c>
      <c r="B42" s="44" t="s">
        <v>309</v>
      </c>
      <c r="C42" s="26" t="s">
        <v>310</v>
      </c>
      <c r="D42" s="79"/>
      <c r="E42" s="80"/>
      <c r="F42" s="80"/>
      <c r="G42" s="103"/>
      <c r="H42" s="168"/>
      <c r="I42" s="187"/>
      <c r="J42" s="159"/>
      <c r="K42" s="155"/>
      <c r="L42" s="190"/>
      <c r="M42" s="176"/>
    </row>
    <row r="43" spans="1:13" x14ac:dyDescent="0.25">
      <c r="A43" s="78" t="s">
        <v>311</v>
      </c>
      <c r="B43" s="91" t="s">
        <v>312</v>
      </c>
      <c r="C43" s="26" t="s">
        <v>313</v>
      </c>
      <c r="D43" s="79"/>
      <c r="E43" s="80"/>
      <c r="F43" s="80"/>
      <c r="G43" s="103"/>
      <c r="H43" s="168"/>
      <c r="I43" s="187"/>
      <c r="J43" s="159"/>
      <c r="K43" s="155"/>
      <c r="L43" s="190"/>
      <c r="M43" s="176"/>
    </row>
    <row r="44" spans="1:13" x14ac:dyDescent="0.25">
      <c r="A44" s="78" t="s">
        <v>314</v>
      </c>
      <c r="B44" s="91" t="s">
        <v>315</v>
      </c>
      <c r="C44" s="26" t="s">
        <v>316</v>
      </c>
      <c r="D44" s="79"/>
      <c r="E44" s="80"/>
      <c r="F44" s="80"/>
      <c r="G44" s="103"/>
      <c r="H44" s="168"/>
      <c r="I44" s="187"/>
      <c r="J44" s="159"/>
      <c r="K44" s="155"/>
      <c r="L44" s="190"/>
      <c r="M44" s="176"/>
    </row>
    <row r="45" spans="1:13" x14ac:dyDescent="0.25">
      <c r="A45" s="78" t="s">
        <v>317</v>
      </c>
      <c r="B45" s="44" t="s">
        <v>318</v>
      </c>
      <c r="C45" s="26" t="s">
        <v>319</v>
      </c>
      <c r="D45" s="79"/>
      <c r="E45" s="80"/>
      <c r="F45" s="80"/>
      <c r="G45" s="103"/>
      <c r="H45" s="168"/>
      <c r="I45" s="187"/>
      <c r="J45" s="159"/>
      <c r="K45" s="155"/>
      <c r="L45" s="190"/>
      <c r="M45" s="176"/>
    </row>
    <row r="46" spans="1:13" x14ac:dyDescent="0.25">
      <c r="A46" s="78">
        <v>42</v>
      </c>
      <c r="B46" s="44" t="s">
        <v>320</v>
      </c>
      <c r="C46" s="26" t="s">
        <v>321</v>
      </c>
      <c r="D46" s="79">
        <v>0</v>
      </c>
      <c r="E46" s="80">
        <v>0</v>
      </c>
      <c r="F46" s="80">
        <v>0</v>
      </c>
      <c r="G46" s="103">
        <v>0</v>
      </c>
      <c r="H46" s="171">
        <v>939</v>
      </c>
      <c r="I46" s="80">
        <v>1786</v>
      </c>
      <c r="J46" s="159">
        <v>2247</v>
      </c>
      <c r="K46" s="190" t="e">
        <f t="shared" ref="K46:M47" si="3">+H46/D46</f>
        <v>#DIV/0!</v>
      </c>
      <c r="L46" s="183" t="e">
        <f t="shared" si="3"/>
        <v>#DIV/0!</v>
      </c>
      <c r="M46" s="176" t="e">
        <f t="shared" si="3"/>
        <v>#DIV/0!</v>
      </c>
    </row>
    <row r="47" spans="1:13" x14ac:dyDescent="0.25">
      <c r="A47" s="78">
        <v>43</v>
      </c>
      <c r="B47" s="44" t="s">
        <v>322</v>
      </c>
      <c r="C47" s="26" t="s">
        <v>323</v>
      </c>
      <c r="D47" s="85">
        <f>SUM(D45:D46)</f>
        <v>0</v>
      </c>
      <c r="E47" s="86">
        <f t="shared" ref="E47:J47" si="4">SUM(E45:E46)</f>
        <v>0</v>
      </c>
      <c r="F47" s="86">
        <f>SUM(F45:F46)</f>
        <v>0</v>
      </c>
      <c r="G47" s="165">
        <f>+G45+G46</f>
        <v>0</v>
      </c>
      <c r="H47" s="174">
        <f t="shared" si="4"/>
        <v>939</v>
      </c>
      <c r="I47" s="200">
        <f t="shared" si="4"/>
        <v>1786</v>
      </c>
      <c r="J47" s="92">
        <f t="shared" si="4"/>
        <v>2247</v>
      </c>
      <c r="K47" s="196" t="e">
        <f t="shared" si="3"/>
        <v>#DIV/0!</v>
      </c>
      <c r="L47" s="193" t="e">
        <f t="shared" si="3"/>
        <v>#DIV/0!</v>
      </c>
      <c r="M47" s="195" t="e">
        <f t="shared" si="3"/>
        <v>#DIV/0!</v>
      </c>
    </row>
    <row r="48" spans="1:13" x14ac:dyDescent="0.25">
      <c r="A48" s="78">
        <v>44</v>
      </c>
      <c r="B48" s="44" t="s">
        <v>324</v>
      </c>
      <c r="C48" s="26" t="s">
        <v>325</v>
      </c>
      <c r="D48" s="79"/>
      <c r="E48" s="80"/>
      <c r="F48" s="80"/>
      <c r="G48" s="103"/>
      <c r="H48" s="171"/>
      <c r="I48" s="183"/>
      <c r="J48" s="159"/>
      <c r="K48" s="155"/>
      <c r="L48" s="190"/>
      <c r="M48" s="176"/>
    </row>
    <row r="49" spans="1:13" x14ac:dyDescent="0.25">
      <c r="A49" s="78">
        <v>45</v>
      </c>
      <c r="B49" s="44" t="s">
        <v>326</v>
      </c>
      <c r="C49" s="26" t="s">
        <v>327</v>
      </c>
      <c r="D49" s="79"/>
      <c r="E49" s="80"/>
      <c r="F49" s="80"/>
      <c r="G49" s="103"/>
      <c r="H49" s="171"/>
      <c r="I49" s="183"/>
      <c r="J49" s="159"/>
      <c r="K49" s="155"/>
      <c r="L49" s="190"/>
      <c r="M49" s="176"/>
    </row>
    <row r="50" spans="1:13" x14ac:dyDescent="0.25">
      <c r="A50" s="78" t="s">
        <v>328</v>
      </c>
      <c r="B50" s="44" t="s">
        <v>329</v>
      </c>
      <c r="C50" s="26" t="s">
        <v>330</v>
      </c>
      <c r="D50" s="85">
        <f>SUM(D48:D49)</f>
        <v>0</v>
      </c>
      <c r="E50" s="86">
        <v>0</v>
      </c>
      <c r="F50" s="86">
        <v>0</v>
      </c>
      <c r="G50" s="165">
        <v>0</v>
      </c>
      <c r="H50" s="174">
        <v>0</v>
      </c>
      <c r="I50" s="201">
        <v>0</v>
      </c>
      <c r="J50" s="92">
        <f>SUM(J48:J49)</f>
        <v>0</v>
      </c>
      <c r="K50" s="158"/>
      <c r="L50" s="192"/>
      <c r="M50" s="178"/>
    </row>
    <row r="51" spans="1:13" x14ac:dyDescent="0.25">
      <c r="A51" s="78" t="s">
        <v>331</v>
      </c>
      <c r="B51" s="44" t="s">
        <v>332</v>
      </c>
      <c r="C51" s="26" t="s">
        <v>333</v>
      </c>
      <c r="D51" s="79"/>
      <c r="E51" s="80"/>
      <c r="F51" s="80"/>
      <c r="G51" s="103"/>
      <c r="H51" s="171"/>
      <c r="I51" s="183"/>
      <c r="J51" s="159"/>
      <c r="K51" s="155"/>
      <c r="L51" s="190"/>
      <c r="M51" s="176"/>
    </row>
    <row r="52" spans="1:13" x14ac:dyDescent="0.25">
      <c r="A52" s="78" t="s">
        <v>334</v>
      </c>
      <c r="B52" s="44" t="s">
        <v>335</v>
      </c>
      <c r="C52" s="26" t="s">
        <v>336</v>
      </c>
      <c r="D52" s="79"/>
      <c r="E52" s="80"/>
      <c r="F52" s="80"/>
      <c r="G52" s="103"/>
      <c r="H52" s="171"/>
      <c r="I52" s="183"/>
      <c r="J52" s="159">
        <v>0</v>
      </c>
      <c r="K52" s="155"/>
      <c r="L52" s="190"/>
      <c r="M52" s="176"/>
    </row>
    <row r="53" spans="1:13" x14ac:dyDescent="0.25">
      <c r="A53" s="87" t="s">
        <v>337</v>
      </c>
      <c r="B53" s="88" t="s">
        <v>338</v>
      </c>
      <c r="C53" s="66" t="s">
        <v>339</v>
      </c>
      <c r="D53" s="85">
        <f>SUM(D38:D44,D47,D50,D51,D52)</f>
        <v>0</v>
      </c>
      <c r="E53" s="86">
        <f>SUM(E38:E44,E47,E50,E51,E52)</f>
        <v>0</v>
      </c>
      <c r="F53" s="86">
        <v>0</v>
      </c>
      <c r="G53" s="165">
        <v>0</v>
      </c>
      <c r="H53" s="174">
        <f>SUM(H38:H44,H47,H50,H51,H52)</f>
        <v>939</v>
      </c>
      <c r="I53" s="86">
        <f t="shared" ref="I53:J53" si="5">SUM(I38:I44,I47,I50,I51,I52)</f>
        <v>1786</v>
      </c>
      <c r="J53" s="158">
        <f t="shared" si="5"/>
        <v>2247</v>
      </c>
      <c r="K53" s="196" t="e">
        <f>+H53/D53</f>
        <v>#DIV/0!</v>
      </c>
      <c r="L53" s="193" t="e">
        <f>+I53/E53</f>
        <v>#DIV/0!</v>
      </c>
      <c r="M53" s="195" t="e">
        <f>+J53/F53</f>
        <v>#DIV/0!</v>
      </c>
    </row>
    <row r="54" spans="1:13" x14ac:dyDescent="0.25">
      <c r="A54" s="78" t="s">
        <v>340</v>
      </c>
      <c r="B54" s="44" t="s">
        <v>341</v>
      </c>
      <c r="C54" s="26" t="s">
        <v>342</v>
      </c>
      <c r="D54" s="79"/>
      <c r="E54" s="80"/>
      <c r="F54" s="80"/>
      <c r="G54" s="103"/>
      <c r="H54" s="171"/>
      <c r="I54" s="183"/>
      <c r="J54" s="159"/>
      <c r="K54" s="155"/>
      <c r="L54" s="190"/>
      <c r="M54" s="176"/>
    </row>
    <row r="55" spans="1:13" x14ac:dyDescent="0.25">
      <c r="A55" s="78" t="s">
        <v>343</v>
      </c>
      <c r="B55" s="44" t="s">
        <v>344</v>
      </c>
      <c r="C55" s="26" t="s">
        <v>345</v>
      </c>
      <c r="D55" s="79"/>
      <c r="E55" s="80"/>
      <c r="F55" s="80"/>
      <c r="G55" s="103"/>
      <c r="H55" s="171"/>
      <c r="I55" s="183"/>
      <c r="J55" s="159"/>
      <c r="K55" s="155"/>
      <c r="L55" s="190"/>
      <c r="M55" s="176"/>
    </row>
    <row r="56" spans="1:13" x14ac:dyDescent="0.25">
      <c r="A56" s="78" t="s">
        <v>346</v>
      </c>
      <c r="B56" s="44" t="s">
        <v>347</v>
      </c>
      <c r="C56" s="26" t="s">
        <v>348</v>
      </c>
      <c r="D56" s="79"/>
      <c r="E56" s="80"/>
      <c r="F56" s="80"/>
      <c r="G56" s="103"/>
      <c r="H56" s="171"/>
      <c r="I56" s="183"/>
      <c r="J56" s="159"/>
      <c r="K56" s="155"/>
      <c r="L56" s="190"/>
      <c r="M56" s="176"/>
    </row>
    <row r="57" spans="1:13" x14ac:dyDescent="0.25">
      <c r="A57" s="78" t="s">
        <v>349</v>
      </c>
      <c r="B57" s="44" t="s">
        <v>350</v>
      </c>
      <c r="C57" s="26" t="s">
        <v>351</v>
      </c>
      <c r="D57" s="79"/>
      <c r="E57" s="80"/>
      <c r="F57" s="80"/>
      <c r="G57" s="103"/>
      <c r="H57" s="171"/>
      <c r="I57" s="183"/>
      <c r="J57" s="159"/>
      <c r="K57" s="155"/>
      <c r="L57" s="190"/>
      <c r="M57" s="176"/>
    </row>
    <row r="58" spans="1:13" x14ac:dyDescent="0.25">
      <c r="A58" s="78" t="s">
        <v>352</v>
      </c>
      <c r="B58" s="44" t="s">
        <v>353</v>
      </c>
      <c r="C58" s="26" t="s">
        <v>354</v>
      </c>
      <c r="D58" s="79"/>
      <c r="E58" s="80"/>
      <c r="F58" s="80"/>
      <c r="G58" s="103"/>
      <c r="H58" s="171"/>
      <c r="I58" s="183"/>
      <c r="J58" s="159"/>
      <c r="K58" s="155"/>
      <c r="L58" s="190"/>
      <c r="M58" s="176"/>
    </row>
    <row r="59" spans="1:13" x14ac:dyDescent="0.25">
      <c r="A59" s="87" t="s">
        <v>355</v>
      </c>
      <c r="B59" s="88" t="s">
        <v>356</v>
      </c>
      <c r="C59" s="66" t="s">
        <v>357</v>
      </c>
      <c r="D59" s="85">
        <f>SUM(D54:D58)</f>
        <v>0</v>
      </c>
      <c r="E59" s="85">
        <f>SUM(E54:E58)</f>
        <v>0</v>
      </c>
      <c r="F59" s="85">
        <v>0</v>
      </c>
      <c r="G59" s="165">
        <v>0</v>
      </c>
      <c r="H59" s="174">
        <v>0</v>
      </c>
      <c r="I59" s="201">
        <v>0</v>
      </c>
      <c r="J59" s="92">
        <v>0</v>
      </c>
      <c r="K59" s="167">
        <f>SUM(K54:K58)</f>
        <v>0</v>
      </c>
      <c r="L59" s="192"/>
      <c r="M59" s="178"/>
    </row>
    <row r="60" spans="1:13" ht="25.5" x14ac:dyDescent="0.25">
      <c r="A60" s="78" t="s">
        <v>358</v>
      </c>
      <c r="B60" s="44" t="s">
        <v>359</v>
      </c>
      <c r="C60" s="26" t="s">
        <v>360</v>
      </c>
      <c r="D60" s="79"/>
      <c r="E60" s="79"/>
      <c r="F60" s="79"/>
      <c r="G60" s="103"/>
      <c r="H60" s="171"/>
      <c r="I60" s="202"/>
      <c r="J60" s="159"/>
      <c r="K60" s="155"/>
      <c r="L60" s="190"/>
      <c r="M60" s="176"/>
    </row>
    <row r="61" spans="1:13" ht="25.5" x14ac:dyDescent="0.25">
      <c r="A61" s="78" t="s">
        <v>361</v>
      </c>
      <c r="B61" s="44" t="s">
        <v>362</v>
      </c>
      <c r="C61" s="26" t="s">
        <v>363</v>
      </c>
      <c r="D61" s="79"/>
      <c r="E61" s="79"/>
      <c r="F61" s="79"/>
      <c r="G61" s="103"/>
      <c r="H61" s="171"/>
      <c r="I61" s="202"/>
      <c r="J61" s="159"/>
      <c r="K61" s="155"/>
      <c r="L61" s="190"/>
      <c r="M61" s="176"/>
    </row>
    <row r="62" spans="1:13" ht="25.5" x14ac:dyDescent="0.25">
      <c r="A62" s="78" t="s">
        <v>364</v>
      </c>
      <c r="B62" s="44" t="s">
        <v>365</v>
      </c>
      <c r="C62" s="26" t="s">
        <v>366</v>
      </c>
      <c r="D62" s="79"/>
      <c r="E62" s="79"/>
      <c r="F62" s="79"/>
      <c r="G62" s="103"/>
      <c r="H62" s="171"/>
      <c r="I62" s="202"/>
      <c r="J62" s="159"/>
      <c r="K62" s="155"/>
      <c r="L62" s="190"/>
      <c r="M62" s="176"/>
    </row>
    <row r="63" spans="1:13" ht="25.5" x14ac:dyDescent="0.25">
      <c r="A63" s="78" t="s">
        <v>367</v>
      </c>
      <c r="B63" s="19" t="s">
        <v>368</v>
      </c>
      <c r="C63" s="26" t="s">
        <v>369</v>
      </c>
      <c r="D63" s="79"/>
      <c r="E63" s="79"/>
      <c r="F63" s="79"/>
      <c r="G63" s="103"/>
      <c r="H63" s="171"/>
      <c r="I63" s="202"/>
      <c r="J63" s="159"/>
      <c r="K63" s="155"/>
      <c r="L63" s="190"/>
      <c r="M63" s="176"/>
    </row>
    <row r="64" spans="1:13" x14ac:dyDescent="0.25">
      <c r="A64" s="78" t="s">
        <v>370</v>
      </c>
      <c r="B64" s="44" t="s">
        <v>371</v>
      </c>
      <c r="C64" s="26" t="s">
        <v>372</v>
      </c>
      <c r="D64" s="79"/>
      <c r="E64" s="79"/>
      <c r="F64" s="79"/>
      <c r="G64" s="103"/>
      <c r="H64" s="171"/>
      <c r="I64" s="202"/>
      <c r="J64" s="159"/>
      <c r="K64" s="155"/>
      <c r="L64" s="190"/>
      <c r="M64" s="176"/>
    </row>
    <row r="65" spans="1:13" x14ac:dyDescent="0.25">
      <c r="A65" s="87" t="s">
        <v>373</v>
      </c>
      <c r="B65" s="88" t="s">
        <v>374</v>
      </c>
      <c r="C65" s="66" t="s">
        <v>375</v>
      </c>
      <c r="D65" s="85">
        <f>SUM(D60:D64)</f>
        <v>0</v>
      </c>
      <c r="E65" s="85">
        <f>SUM(E60:E64)</f>
        <v>0</v>
      </c>
      <c r="F65" s="85">
        <v>0</v>
      </c>
      <c r="G65" s="165">
        <v>0</v>
      </c>
      <c r="H65" s="174">
        <v>0</v>
      </c>
      <c r="I65" s="201">
        <v>0</v>
      </c>
      <c r="J65" s="92"/>
      <c r="K65" s="158">
        <f>SUM(K60:K64)</f>
        <v>0</v>
      </c>
      <c r="L65" s="192"/>
      <c r="M65" s="178"/>
    </row>
    <row r="66" spans="1:13" ht="25.5" x14ac:dyDescent="0.25">
      <c r="A66" s="78" t="s">
        <v>376</v>
      </c>
      <c r="B66" s="44" t="s">
        <v>377</v>
      </c>
      <c r="C66" s="26" t="s">
        <v>378</v>
      </c>
      <c r="D66" s="79"/>
      <c r="E66" s="79"/>
      <c r="F66" s="79"/>
      <c r="G66" s="103"/>
      <c r="H66" s="171"/>
      <c r="I66" s="202"/>
      <c r="J66" s="159"/>
      <c r="K66" s="155"/>
      <c r="L66" s="190"/>
      <c r="M66" s="176"/>
    </row>
    <row r="67" spans="1:13" ht="25.5" x14ac:dyDescent="0.25">
      <c r="A67" s="78" t="s">
        <v>379</v>
      </c>
      <c r="B67" s="19" t="s">
        <v>380</v>
      </c>
      <c r="C67" s="26" t="s">
        <v>381</v>
      </c>
      <c r="D67" s="79"/>
      <c r="E67" s="79"/>
      <c r="F67" s="79"/>
      <c r="G67" s="103"/>
      <c r="H67" s="171"/>
      <c r="I67" s="183"/>
      <c r="J67" s="159"/>
      <c r="K67" s="155"/>
      <c r="L67" s="190"/>
      <c r="M67" s="176"/>
    </row>
    <row r="68" spans="1:13" ht="25.5" x14ac:dyDescent="0.25">
      <c r="A68" s="78" t="s">
        <v>382</v>
      </c>
      <c r="B68" s="19" t="s">
        <v>383</v>
      </c>
      <c r="C68" s="26" t="s">
        <v>384</v>
      </c>
      <c r="D68" s="79"/>
      <c r="E68" s="79"/>
      <c r="F68" s="79"/>
      <c r="G68" s="103"/>
      <c r="H68" s="171"/>
      <c r="I68" s="183"/>
      <c r="J68" s="159"/>
      <c r="K68" s="155"/>
      <c r="L68" s="190"/>
      <c r="M68" s="176"/>
    </row>
    <row r="69" spans="1:13" ht="25.5" x14ac:dyDescent="0.25">
      <c r="A69" s="78" t="s">
        <v>385</v>
      </c>
      <c r="B69" s="19" t="s">
        <v>386</v>
      </c>
      <c r="C69" s="26" t="s">
        <v>387</v>
      </c>
      <c r="D69" s="79"/>
      <c r="E69" s="79"/>
      <c r="F69" s="79"/>
      <c r="G69" s="103"/>
      <c r="H69" s="171"/>
      <c r="I69" s="183"/>
      <c r="J69" s="159"/>
      <c r="K69" s="155"/>
      <c r="L69" s="190"/>
      <c r="M69" s="176"/>
    </row>
    <row r="70" spans="1:13" x14ac:dyDescent="0.25">
      <c r="A70" s="78" t="s">
        <v>388</v>
      </c>
      <c r="B70" s="44" t="s">
        <v>389</v>
      </c>
      <c r="C70" s="26" t="s">
        <v>390</v>
      </c>
      <c r="D70" s="79"/>
      <c r="E70" s="79"/>
      <c r="F70" s="79"/>
      <c r="G70" s="103"/>
      <c r="H70" s="171"/>
      <c r="I70" s="204"/>
      <c r="J70" s="159"/>
      <c r="K70" s="155"/>
      <c r="L70" s="190"/>
      <c r="M70" s="176"/>
    </row>
    <row r="71" spans="1:13" x14ac:dyDescent="0.25">
      <c r="A71" s="87" t="s">
        <v>391</v>
      </c>
      <c r="B71" s="88" t="s">
        <v>392</v>
      </c>
      <c r="C71" s="66" t="s">
        <v>393</v>
      </c>
      <c r="D71" s="85">
        <f>SUM(D66:D70)</f>
        <v>0</v>
      </c>
      <c r="E71" s="85">
        <f>SUM(E66:E70)</f>
        <v>0</v>
      </c>
      <c r="F71" s="85">
        <f t="shared" ref="F71:G71" si="6">SUM(F66:F70)</f>
        <v>0</v>
      </c>
      <c r="G71" s="85">
        <f t="shared" si="6"/>
        <v>0</v>
      </c>
      <c r="H71" s="174">
        <f>SUM(H66:H70)</f>
        <v>0</v>
      </c>
      <c r="I71" s="86">
        <f>SUM(I66:I70)</f>
        <v>0</v>
      </c>
      <c r="J71" s="92">
        <f>SUM(J66:J70)</f>
        <v>0</v>
      </c>
      <c r="K71" s="158">
        <f>SUM(K66:K70)</f>
        <v>0</v>
      </c>
      <c r="L71" s="192"/>
      <c r="M71" s="178"/>
    </row>
    <row r="72" spans="1:13" ht="15.75" thickBot="1" x14ac:dyDescent="0.3">
      <c r="A72" s="211" t="s">
        <v>394</v>
      </c>
      <c r="B72" s="67" t="s">
        <v>395</v>
      </c>
      <c r="C72" s="212" t="s">
        <v>396</v>
      </c>
      <c r="D72" s="213">
        <f>SUM(D17,D23,D37,D53,D59,D65,D71)</f>
        <v>1040000</v>
      </c>
      <c r="E72" s="213">
        <f>SUM(E17,E23,E37,E53,E59,E65,E71)</f>
        <v>1040000</v>
      </c>
      <c r="F72" s="213">
        <f t="shared" ref="F72:G72" si="7">SUM(F17,F23,F37,F53,F59,F65,F71)</f>
        <v>1539194</v>
      </c>
      <c r="G72" s="213">
        <f t="shared" si="7"/>
        <v>1539194</v>
      </c>
      <c r="H72" s="214">
        <f>SUM(H17,H23,H37,H53,H59,H65,H71)</f>
        <v>1290536</v>
      </c>
      <c r="I72" s="215">
        <f>SUM(I17,I23,I37,I53,I59,I65,I71)</f>
        <v>1540980</v>
      </c>
      <c r="J72" s="216">
        <f>SUM(J17,J23,J37,J53,J59,J65,J71)</f>
        <v>1541441</v>
      </c>
      <c r="K72" s="205">
        <f t="shared" ref="K72:M75" si="8">+H72/D72</f>
        <v>1.2408999999999999</v>
      </c>
      <c r="L72" s="206">
        <f t="shared" si="8"/>
        <v>1.4817115384615385</v>
      </c>
      <c r="M72" s="207">
        <f t="shared" si="8"/>
        <v>1.001459854963052</v>
      </c>
    </row>
    <row r="73" spans="1:13" x14ac:dyDescent="0.25">
      <c r="A73" s="97">
        <v>69</v>
      </c>
      <c r="B73" s="98" t="s">
        <v>397</v>
      </c>
      <c r="C73" s="99" t="s">
        <v>398</v>
      </c>
      <c r="D73" s="104">
        <v>14594</v>
      </c>
      <c r="E73" s="104">
        <v>14594</v>
      </c>
      <c r="F73" s="104">
        <v>14594</v>
      </c>
      <c r="G73" s="104">
        <v>14594</v>
      </c>
      <c r="H73" s="198">
        <v>14594</v>
      </c>
      <c r="I73" s="203">
        <v>14594</v>
      </c>
      <c r="J73" s="161">
        <v>14594</v>
      </c>
      <c r="K73" s="217">
        <f t="shared" si="8"/>
        <v>1</v>
      </c>
      <c r="L73" s="218">
        <f t="shared" si="8"/>
        <v>1</v>
      </c>
      <c r="M73" s="219">
        <f t="shared" si="8"/>
        <v>1</v>
      </c>
    </row>
    <row r="74" spans="1:13" ht="15.75" thickBot="1" x14ac:dyDescent="0.3">
      <c r="A74" s="93">
        <v>70</v>
      </c>
      <c r="B74" s="45" t="s">
        <v>399</v>
      </c>
      <c r="C74" s="94" t="s">
        <v>400</v>
      </c>
      <c r="D74" s="95">
        <f>+D73</f>
        <v>14594</v>
      </c>
      <c r="E74" s="95">
        <f>+E73</f>
        <v>14594</v>
      </c>
      <c r="F74" s="95">
        <f t="shared" ref="F74:G74" si="9">+F73</f>
        <v>14594</v>
      </c>
      <c r="G74" s="95">
        <f t="shared" si="9"/>
        <v>14594</v>
      </c>
      <c r="H74" s="197">
        <f>+H73</f>
        <v>14594</v>
      </c>
      <c r="I74" s="96">
        <f>+I73</f>
        <v>14594</v>
      </c>
      <c r="J74" s="186">
        <f>+J73</f>
        <v>14594</v>
      </c>
      <c r="K74" s="205">
        <f t="shared" si="8"/>
        <v>1</v>
      </c>
      <c r="L74" s="206">
        <f t="shared" si="8"/>
        <v>1</v>
      </c>
      <c r="M74" s="207">
        <f t="shared" si="8"/>
        <v>1</v>
      </c>
    </row>
    <row r="75" spans="1:13" ht="15.75" thickBot="1" x14ac:dyDescent="0.3">
      <c r="A75" s="100">
        <v>71</v>
      </c>
      <c r="B75" s="33" t="s">
        <v>401</v>
      </c>
      <c r="C75" s="69" t="s">
        <v>402</v>
      </c>
      <c r="D75" s="101">
        <f>+D72+D74</f>
        <v>1054594</v>
      </c>
      <c r="E75" s="101">
        <f>+E72+E74</f>
        <v>1054594</v>
      </c>
      <c r="F75" s="101">
        <f t="shared" ref="F75:G75" si="10">+F72+F74</f>
        <v>1553788</v>
      </c>
      <c r="G75" s="101">
        <f t="shared" si="10"/>
        <v>1553788</v>
      </c>
      <c r="H75" s="199">
        <f>+H72+H74</f>
        <v>1305130</v>
      </c>
      <c r="I75" s="199">
        <f>+I72+I74</f>
        <v>1555574</v>
      </c>
      <c r="J75" s="166">
        <f>+J72+J74</f>
        <v>1556035</v>
      </c>
      <c r="K75" s="208">
        <f t="shared" si="8"/>
        <v>1.2375663051373325</v>
      </c>
      <c r="L75" s="209">
        <f t="shared" si="8"/>
        <v>1.4750453729112816</v>
      </c>
      <c r="M75" s="210">
        <f t="shared" si="8"/>
        <v>1.0014461432318953</v>
      </c>
    </row>
    <row r="76" spans="1:13" x14ac:dyDescent="0.25">
      <c r="D76" s="70">
        <f>+D75-Kiadás!C99</f>
        <v>0</v>
      </c>
      <c r="E76" s="70">
        <f>+E75-Kiadás!D99</f>
        <v>0</v>
      </c>
      <c r="F76" s="70">
        <f>+F75-Kiadás!E99</f>
        <v>0</v>
      </c>
      <c r="G76" s="70">
        <f>+G75-Kiadás!F99</f>
        <v>0</v>
      </c>
      <c r="H76" s="70">
        <f>+H75-Kiadás!G99</f>
        <v>721775</v>
      </c>
      <c r="I76" s="70">
        <f>+I75-Kiadás!H99</f>
        <v>670209</v>
      </c>
      <c r="J76" s="70">
        <f>+J75-Kiadás!I99</f>
        <v>617310</v>
      </c>
      <c r="K76" s="70"/>
    </row>
    <row r="78" spans="1:13" x14ac:dyDescent="0.25">
      <c r="D78" s="70"/>
      <c r="K78" s="70"/>
    </row>
  </sheetData>
  <mergeCells count="8">
    <mergeCell ref="B2:M2"/>
    <mergeCell ref="K3:K4"/>
    <mergeCell ref="M3:M4"/>
    <mergeCell ref="A3:A4"/>
    <mergeCell ref="B3:B4"/>
    <mergeCell ref="C3:C4"/>
    <mergeCell ref="D3:D4"/>
    <mergeCell ref="L3:L4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Kiadás</vt:lpstr>
      <vt:lpstr>Bevétel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Smidtné Nagy Terézia</dc:creator>
  <cp:lastModifiedBy>Testületi Ügyintéző</cp:lastModifiedBy>
  <cp:lastPrinted>2022-12-08T07:15:50Z</cp:lastPrinted>
  <dcterms:created xsi:type="dcterms:W3CDTF">2021-09-03T11:10:06Z</dcterms:created>
  <dcterms:modified xsi:type="dcterms:W3CDTF">2022-12-08T07:16:11Z</dcterms:modified>
</cp:coreProperties>
</file>